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090"/>
  </bookViews>
  <sheets>
    <sheet name="附件1" sheetId="5" r:id="rId1"/>
    <sheet name="过渡表" sheetId="6" r:id="rId2"/>
  </sheets>
  <definedNames>
    <definedName name="_xlnm.Print_Titles" localSheetId="0">附件1!$3:$6</definedName>
    <definedName name="_xlnm.Print_Titles" localSheetId="1">过渡表!$2:$4</definedName>
  </definedNames>
  <calcPr calcId="144525"/>
</workbook>
</file>

<file path=xl/sharedStrings.xml><?xml version="1.0" encoding="utf-8"?>
<sst xmlns="http://schemas.openxmlformats.org/spreadsheetml/2006/main" count="252" uniqueCount="145">
  <si>
    <t>附件2</t>
  </si>
  <si>
    <t>2024年普通高中国家助学金资金安排表</t>
  </si>
  <si>
    <t xml:space="preserve">                                                                                        单位：万元</t>
  </si>
  <si>
    <t>市县区名称</t>
  </si>
  <si>
    <t>2023年资金情况</t>
  </si>
  <si>
    <t>2024年资金情况</t>
  </si>
  <si>
    <t>省级应承担资金</t>
  </si>
  <si>
    <t xml:space="preserve">闽财教指〔2023〕38号2023年可用资金 </t>
  </si>
  <si>
    <t>结转资金</t>
  </si>
  <si>
    <t>闽财教指〔2023〕88号已下达资金</t>
  </si>
  <si>
    <t>本次下达中央资金</t>
  </si>
  <si>
    <t>2024年及以后可用资金</t>
  </si>
  <si>
    <t>甲</t>
  </si>
  <si>
    <t>01</t>
  </si>
  <si>
    <t>02</t>
  </si>
  <si>
    <t>03</t>
  </si>
  <si>
    <t>04</t>
  </si>
  <si>
    <t>05</t>
  </si>
  <si>
    <t>06</t>
  </si>
  <si>
    <t>总计</t>
  </si>
  <si>
    <t>福州市小计</t>
  </si>
  <si>
    <t>福州市本级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</si>
  <si>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</si>
  <si>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</si>
  <si>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</si>
  <si>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</si>
  <si>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</si>
  <si>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</si>
  <si>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</si>
  <si>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</si>
  <si>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</si>
  <si>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</si>
  <si>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</si>
  <si>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</si>
  <si>
    <t>高新区管委会</t>
  </si>
  <si>
    <t>莆田市小计</t>
  </si>
  <si>
    <t>莆田市本级</t>
  </si>
  <si>
    <t>城厢区</t>
  </si>
  <si>
    <t>涵江区</t>
  </si>
  <si>
    <t>荔城区</t>
  </si>
  <si>
    <t>秀屿区</t>
  </si>
  <si>
    <t>湄洲岛管委会</t>
  </si>
  <si>
    <t>北岸管委会</t>
  </si>
  <si>
    <t>仙游县</t>
  </si>
  <si>
    <t>三明市小计</t>
  </si>
  <si>
    <t>三明市本级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</si>
  <si>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</si>
  <si>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</si>
  <si>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</si>
  <si>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</si>
  <si>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</si>
  <si>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</si>
  <si>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</si>
  <si>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</si>
  <si>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</si>
  <si>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</si>
  <si>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泉州市小计</t>
  </si>
  <si>
    <t>泉州市本级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</si>
  <si>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</si>
  <si>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</si>
  <si>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</si>
  <si>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</si>
  <si>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</si>
  <si>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</si>
  <si>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</si>
  <si>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</si>
  <si>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</si>
  <si>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</si>
  <si>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</si>
  <si>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台商投资区</t>
  </si>
  <si>
    <t>漳州市小计</t>
  </si>
  <si>
    <t>漳州市本级</t>
  </si>
  <si>
    <t>芗城区</t>
  </si>
  <si>
    <t>龙文区</t>
  </si>
  <si>
    <t>漳州招商局开发区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</si>
  <si>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</si>
  <si>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</si>
  <si>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</si>
  <si>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</si>
  <si>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</si>
  <si>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</si>
  <si>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</si>
  <si>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</si>
  <si>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漳州常山开发区</t>
  </si>
  <si>
    <t>龙海区</t>
  </si>
  <si>
    <t>漳州台商投资区</t>
  </si>
  <si>
    <t>古雷开发区</t>
  </si>
  <si>
    <t>漳州高新区</t>
  </si>
  <si>
    <t>南平市小计</t>
  </si>
  <si>
    <t>南平市本级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</si>
  <si>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</si>
  <si>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</si>
  <si>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</si>
  <si>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</si>
  <si>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</si>
  <si>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</si>
  <si>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</si>
  <si>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</si>
  <si>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</si>
  <si>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</si>
  <si>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龙岩市小计</t>
  </si>
  <si>
    <t>龙岩市本级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</si>
  <si>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</si>
  <si>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</si>
  <si>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</si>
  <si>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</si>
  <si>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</si>
  <si>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</si>
  <si>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</si>
  <si>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宁德市小计</t>
  </si>
  <si>
    <t>宁德市本级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</si>
  <si>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</si>
  <si>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</si>
  <si>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</si>
  <si>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</si>
  <si>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</si>
  <si>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</si>
  <si>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</si>
  <si>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</si>
  <si>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</si>
  <si>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</si>
  <si>
    <t>2024年普通高中国家助学金测算表</t>
  </si>
  <si>
    <t xml:space="preserve">                                                                                        金额单位：万元</t>
  </si>
  <si>
    <t>2023年助学金资金合计</t>
  </si>
  <si>
    <t>2023年春季学期</t>
  </si>
  <si>
    <t>2023年秋季学期</t>
  </si>
  <si>
    <t>分担比例（省级）</t>
  </si>
  <si>
    <t>2023年资金分担情况</t>
  </si>
  <si>
    <t>2023年省级资金结算情况</t>
  </si>
  <si>
    <t>2024年可用资金下达情况</t>
  </si>
  <si>
    <t>本次下达资金</t>
  </si>
  <si>
    <t>受助学生小计</t>
  </si>
  <si>
    <t>一档受助学生</t>
  </si>
  <si>
    <t>二档受助学生</t>
  </si>
  <si>
    <t>合计</t>
  </si>
  <si>
    <t>省级</t>
  </si>
  <si>
    <t>市县区</t>
  </si>
  <si>
    <t>应承担           资金</t>
  </si>
  <si>
    <t xml:space="preserve">闽财教指〔2023〕38号 </t>
  </si>
  <si>
    <t>应下达（按秋季学期测算）</t>
  </si>
  <si>
    <t>扣减结转后需下达</t>
  </si>
  <si>
    <t>已下达</t>
  </si>
  <si>
    <t>追加资金（为负改0）</t>
  </si>
  <si>
    <t>分配270</t>
  </si>
  <si>
    <t>2024年可用资金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</si>
</sst>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1"/>
      <name val="仿宋"/>
      <charset val="134"/>
    </font>
    <font>
      <sz val="11"/>
      <name val="CESI黑体-GB13000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4" fillId="0" borderId="0"/>
    <xf numFmtId="0" fontId="2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2" fillId="32" borderId="9" applyNumberFormat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1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 applyProtection="1">
      <alignment horizontal="center" vertical="center" wrapText="1"/>
    </xf>
    <xf numFmtId="177" fontId="2" fillId="0" borderId="1" xfId="1" applyNumberFormat="1" applyFont="1" applyBorder="1" applyAlignment="1" applyProtection="1">
      <alignment horizontal="center" vertical="center" wrapText="1"/>
    </xf>
    <xf numFmtId="177" fontId="2" fillId="0" borderId="1" xfId="1" applyNumberFormat="1" applyFont="1" applyFill="1" applyBorder="1" applyAlignment="1" applyProtection="1">
      <alignment horizontal="center" vertical="center" wrapText="1"/>
    </xf>
    <xf numFmtId="177" fontId="2" fillId="0" borderId="2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8" fillId="0" borderId="0" xfId="1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/>
    </xf>
    <xf numFmtId="0" fontId="9" fillId="0" borderId="0" xfId="0" applyFont="1" applyFill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 wrapText="1"/>
    </xf>
    <xf numFmtId="176" fontId="10" fillId="0" borderId="1" xfId="1" applyNumberFormat="1" applyFont="1" applyFill="1" applyBorder="1" applyAlignment="1" applyProtection="1">
      <alignment horizontal="center" vertical="center" wrapText="1"/>
    </xf>
    <xf numFmtId="177" fontId="10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</cellXfs>
  <cellStyles count="51">
    <cellStyle name="常规" xfId="0" builtinId="0"/>
    <cellStyle name="常规_Sheet1" xfId="1"/>
    <cellStyle name="常规 19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workbookViewId="0">
      <pane xSplit="1" topLeftCell="B1" activePane="topRight" state="frozen"/>
      <selection/>
      <selection pane="topRight" activeCell="H74" sqref="H74:H75"/>
    </sheetView>
  </sheetViews>
  <sheetFormatPr defaultColWidth="9" defaultRowHeight="14.25" outlineLevelCol="6"/>
  <cols>
    <col min="1" max="1" width="19" style="20" customWidth="1"/>
    <col min="2" max="2" width="10.75" style="22" customWidth="1"/>
    <col min="3" max="3" width="11.875" style="22" customWidth="1"/>
    <col min="4" max="5" width="11.5" style="22" customWidth="1"/>
    <col min="6" max="6" width="9" style="22" customWidth="1"/>
    <col min="7" max="7" width="12.5" style="22" customWidth="1"/>
    <col min="8" max="16349" width="9" style="20"/>
    <col min="16350" max="16384" width="9" style="23"/>
  </cols>
  <sheetData>
    <row r="1" s="20" customFormat="1" ht="20.25" spans="1:7">
      <c r="A1" s="24" t="s">
        <v>0</v>
      </c>
      <c r="B1" s="22"/>
      <c r="C1" s="22"/>
      <c r="D1" s="22"/>
      <c r="E1" s="22"/>
      <c r="F1" s="22"/>
      <c r="G1" s="22"/>
    </row>
    <row r="2" s="20" customFormat="1" ht="28" customHeight="1" spans="1:7">
      <c r="A2" s="25" t="s">
        <v>1</v>
      </c>
      <c r="B2" s="25"/>
      <c r="C2" s="25"/>
      <c r="D2" s="25"/>
      <c r="E2" s="25"/>
      <c r="F2" s="25"/>
      <c r="G2" s="25"/>
    </row>
    <row r="3" s="20" customFormat="1" ht="21" customHeight="1" spans="1:7">
      <c r="A3" s="26" t="s">
        <v>2</v>
      </c>
      <c r="B3" s="27"/>
      <c r="C3" s="27"/>
      <c r="D3" s="27"/>
      <c r="E3" s="27"/>
      <c r="F3" s="27"/>
      <c r="G3" s="27"/>
    </row>
    <row r="4" s="20" customFormat="1" ht="24" customHeight="1" spans="1:7">
      <c r="A4" s="28" t="s">
        <v>3</v>
      </c>
      <c r="B4" s="29" t="s">
        <v>4</v>
      </c>
      <c r="C4" s="29"/>
      <c r="D4" s="29"/>
      <c r="E4" s="38" t="s">
        <v>5</v>
      </c>
      <c r="F4" s="38"/>
      <c r="G4" s="38"/>
    </row>
    <row r="5" s="20" customFormat="1" ht="58" customHeight="1" spans="1:7">
      <c r="A5" s="28"/>
      <c r="B5" s="29" t="s">
        <v>6</v>
      </c>
      <c r="C5" s="30" t="s">
        <v>7</v>
      </c>
      <c r="D5" s="30" t="s">
        <v>8</v>
      </c>
      <c r="E5" s="29" t="s">
        <v>9</v>
      </c>
      <c r="F5" s="39" t="s">
        <v>10</v>
      </c>
      <c r="G5" s="30" t="s">
        <v>11</v>
      </c>
    </row>
    <row r="6" s="20" customFormat="1" ht="16" customHeight="1" spans="1:7">
      <c r="A6" s="31" t="s">
        <v>12</v>
      </c>
      <c r="B6" s="32" t="s">
        <v>13</v>
      </c>
      <c r="C6" s="32" t="s">
        <v>14</v>
      </c>
      <c r="D6" s="32" t="s">
        <v>15</v>
      </c>
      <c r="E6" s="32" t="s">
        <v>16</v>
      </c>
      <c r="F6" s="40" t="s">
        <v>17</v>
      </c>
      <c r="G6" s="32" t="s">
        <v>18</v>
      </c>
    </row>
    <row r="7" s="21" customFormat="1" spans="1:7">
      <c r="A7" s="33" t="s">
        <v>19</v>
      </c>
      <c r="B7" s="34">
        <f t="shared" ref="B7:G7" si="0">B8+B23+B32+B44+B58+B76+B88+B97+B108</f>
        <v>5163.2</v>
      </c>
      <c r="C7" s="34">
        <f t="shared" si="0"/>
        <v>10586.47</v>
      </c>
      <c r="D7" s="34">
        <f t="shared" si="0"/>
        <v>5423.27</v>
      </c>
      <c r="E7" s="34">
        <f t="shared" si="0"/>
        <v>2708</v>
      </c>
      <c r="F7" s="34">
        <f t="shared" si="0"/>
        <v>556</v>
      </c>
      <c r="G7" s="34">
        <f t="shared" si="0"/>
        <v>8687.27</v>
      </c>
    </row>
    <row r="8" s="21" customFormat="1" spans="1:7">
      <c r="A8" s="33" t="s">
        <v>20</v>
      </c>
      <c r="B8" s="35">
        <f t="shared" ref="B8:G8" si="1">SUM(B9:B22)</f>
        <v>304.4</v>
      </c>
      <c r="C8" s="35">
        <f t="shared" si="1"/>
        <v>781.44</v>
      </c>
      <c r="D8" s="35">
        <f t="shared" si="1"/>
        <v>477.04</v>
      </c>
      <c r="E8" s="35">
        <f t="shared" si="1"/>
        <v>116</v>
      </c>
      <c r="F8" s="35">
        <f t="shared" si="1"/>
        <v>51</v>
      </c>
      <c r="G8" s="35">
        <f t="shared" si="1"/>
        <v>644.04</v>
      </c>
    </row>
    <row r="9" s="20" customFormat="1" spans="1:7">
      <c r="A9" s="36" t="s">
        <v>21</v>
      </c>
      <c r="B9" s="37">
        <v>11.27</v>
      </c>
      <c r="C9" s="37">
        <v>50.48</v>
      </c>
      <c r="D9" s="37">
        <f>C9-B9</f>
        <v>39.21</v>
      </c>
      <c r="E9" s="37">
        <v>0</v>
      </c>
      <c r="F9" s="37">
        <v>1</v>
      </c>
      <c r="G9" s="37">
        <f>D9+E9+F9</f>
        <v>40.21</v>
      </c>
    </row>
    <row r="10" s="20" customFormat="1" spans="1:7">
      <c r="A10" s="36" t="s">
        <v>22</v>
      </c>
      <c r="B10" s="37">
        <v>0.12</v>
      </c>
      <c r="C10" s="37">
        <v>1.9</v>
      </c>
      <c r="D10" s="37">
        <f t="shared" ref="D10:D22" si="2">C10-B10</f>
        <v>1.78</v>
      </c>
      <c r="E10" s="37">
        <v>0</v>
      </c>
      <c r="F10" s="37">
        <v>0</v>
      </c>
      <c r="G10" s="37">
        <f t="shared" ref="G10:G41" si="3">D10+E10+F10</f>
        <v>1.78</v>
      </c>
    </row>
    <row r="11" s="20" customFormat="1" spans="1:7">
      <c r="A11" s="36" t="s">
        <v>23</v>
      </c>
      <c r="B11" s="37">
        <v>0.56</v>
      </c>
      <c r="C11" s="37">
        <v>2.38</v>
      </c>
      <c r="D11" s="37">
        <f t="shared" si="2"/>
        <v>1.82</v>
      </c>
      <c r="E11" s="37">
        <v>0</v>
      </c>
      <c r="F11" s="37">
        <v>0</v>
      </c>
      <c r="G11" s="37">
        <f t="shared" si="3"/>
        <v>1.82</v>
      </c>
    </row>
    <row r="12" s="20" customFormat="1" spans="1:7">
      <c r="A12" s="36" t="s">
        <v>24</v>
      </c>
      <c r="B12" s="37">
        <v>1.83</v>
      </c>
      <c r="C12" s="37">
        <v>7.94</v>
      </c>
      <c r="D12" s="37">
        <f t="shared" si="2"/>
        <v>6.11</v>
      </c>
      <c r="E12" s="37">
        <v>0</v>
      </c>
      <c r="F12" s="37">
        <v>0</v>
      </c>
      <c r="G12" s="37">
        <f t="shared" si="3"/>
        <v>6.11</v>
      </c>
    </row>
    <row r="13" s="20" customFormat="1" spans="1:7">
      <c r="A13" s="36" t="s">
        <v>25</v>
      </c>
      <c r="B13" s="37">
        <v>3.81</v>
      </c>
      <c r="C13" s="37">
        <v>38.32</v>
      </c>
      <c r="D13" s="37">
        <f t="shared" si="2"/>
        <v>34.51</v>
      </c>
      <c r="E13" s="37">
        <v>0</v>
      </c>
      <c r="F13" s="37">
        <v>0</v>
      </c>
      <c r="G13" s="37">
        <f t="shared" si="3"/>
        <v>34.51</v>
      </c>
    </row>
    <row r="14" s="20" customFormat="1" spans="1:7">
      <c r="A14" s="36" t="s">
        <v>26</v>
      </c>
      <c r="B14" s="37">
        <v>3.01</v>
      </c>
      <c r="C14" s="37">
        <v>20.7</v>
      </c>
      <c r="D14" s="37">
        <f t="shared" si="2"/>
        <v>17.69</v>
      </c>
      <c r="E14" s="37">
        <v>0</v>
      </c>
      <c r="F14" s="37">
        <v>0</v>
      </c>
      <c r="G14" s="37">
        <f t="shared" si="3"/>
        <v>17.69</v>
      </c>
    </row>
    <row r="15" s="20" customFormat="1" spans="1:7">
      <c r="A15" s="36" t="s">
        <v>27</v>
      </c>
      <c r="B15" s="37">
        <v>21.61</v>
      </c>
      <c r="C15" s="37">
        <v>145.43</v>
      </c>
      <c r="D15" s="37">
        <f t="shared" si="2"/>
        <v>123.82</v>
      </c>
      <c r="E15" s="37">
        <v>0</v>
      </c>
      <c r="F15" s="37">
        <v>2</v>
      </c>
      <c r="G15" s="37">
        <f t="shared" si="3"/>
        <v>125.82</v>
      </c>
    </row>
    <row r="16" s="20" customFormat="1" spans="1:7">
      <c r="A16" s="36" t="s">
        <v>28</v>
      </c>
      <c r="B16" s="37">
        <v>47.65</v>
      </c>
      <c r="C16" s="37">
        <v>50.57</v>
      </c>
      <c r="D16" s="37">
        <f t="shared" si="2"/>
        <v>2.92</v>
      </c>
      <c r="E16" s="37">
        <v>28</v>
      </c>
      <c r="F16" s="37">
        <v>18</v>
      </c>
      <c r="G16" s="37">
        <f t="shared" si="3"/>
        <v>48.92</v>
      </c>
    </row>
    <row r="17" s="20" customFormat="1" spans="1:7">
      <c r="A17" s="36" t="s">
        <v>29</v>
      </c>
      <c r="B17" s="37">
        <v>36.95</v>
      </c>
      <c r="C17" s="37">
        <v>59.75</v>
      </c>
      <c r="D17" s="37">
        <f t="shared" si="2"/>
        <v>22.8</v>
      </c>
      <c r="E17" s="37">
        <v>16</v>
      </c>
      <c r="F17" s="37">
        <v>3</v>
      </c>
      <c r="G17" s="37">
        <f t="shared" si="3"/>
        <v>41.8</v>
      </c>
    </row>
    <row r="18" s="20" customFormat="1" spans="1:7">
      <c r="A18" s="36" t="s">
        <v>30</v>
      </c>
      <c r="B18" s="37">
        <v>52.98</v>
      </c>
      <c r="C18" s="37">
        <v>61.34</v>
      </c>
      <c r="D18" s="37">
        <f t="shared" si="2"/>
        <v>8.36000000000001</v>
      </c>
      <c r="E18" s="37">
        <v>44</v>
      </c>
      <c r="F18" s="37">
        <v>5</v>
      </c>
      <c r="G18" s="37">
        <f t="shared" si="3"/>
        <v>57.36</v>
      </c>
    </row>
    <row r="19" s="20" customFormat="1" spans="1:7">
      <c r="A19" s="36" t="s">
        <v>31</v>
      </c>
      <c r="B19" s="37">
        <v>41.7</v>
      </c>
      <c r="C19" s="37">
        <v>105.24</v>
      </c>
      <c r="D19" s="37">
        <f t="shared" si="2"/>
        <v>63.54</v>
      </c>
      <c r="E19" s="37">
        <v>24</v>
      </c>
      <c r="F19" s="37">
        <v>4</v>
      </c>
      <c r="G19" s="37">
        <f t="shared" si="3"/>
        <v>91.54</v>
      </c>
    </row>
    <row r="20" s="20" customFormat="1" spans="1:7">
      <c r="A20" s="36" t="s">
        <v>32</v>
      </c>
      <c r="B20" s="37">
        <v>47.16</v>
      </c>
      <c r="C20" s="37">
        <v>181.44</v>
      </c>
      <c r="D20" s="37">
        <f t="shared" si="2"/>
        <v>134.28</v>
      </c>
      <c r="E20" s="37">
        <v>0</v>
      </c>
      <c r="F20" s="37">
        <v>4</v>
      </c>
      <c r="G20" s="37">
        <f t="shared" si="3"/>
        <v>138.28</v>
      </c>
    </row>
    <row r="21" s="20" customFormat="1" spans="1:7">
      <c r="A21" s="36" t="s">
        <v>33</v>
      </c>
      <c r="B21" s="37">
        <v>31.38</v>
      </c>
      <c r="C21" s="37">
        <v>47.39</v>
      </c>
      <c r="D21" s="37">
        <f t="shared" si="2"/>
        <v>16.01</v>
      </c>
      <c r="E21" s="37">
        <v>2</v>
      </c>
      <c r="F21" s="37">
        <v>14</v>
      </c>
      <c r="G21" s="37">
        <f t="shared" si="3"/>
        <v>32.01</v>
      </c>
    </row>
    <row r="22" s="20" customFormat="1" spans="1:7">
      <c r="A22" s="36" t="s">
        <v>34</v>
      </c>
      <c r="B22" s="37">
        <v>4.37</v>
      </c>
      <c r="C22" s="37">
        <v>8.56</v>
      </c>
      <c r="D22" s="37">
        <f t="shared" si="2"/>
        <v>4.19</v>
      </c>
      <c r="E22" s="37">
        <v>2</v>
      </c>
      <c r="F22" s="37">
        <v>0</v>
      </c>
      <c r="G22" s="37">
        <f t="shared" si="3"/>
        <v>6.19</v>
      </c>
    </row>
    <row r="23" s="21" customFormat="1" spans="1:7">
      <c r="A23" s="33" t="s">
        <v>35</v>
      </c>
      <c r="B23" s="35">
        <f t="shared" ref="B23:G23" si="4">SUM(B24:B31)</f>
        <v>469.28</v>
      </c>
      <c r="C23" s="35">
        <f t="shared" si="4"/>
        <v>1031.87</v>
      </c>
      <c r="D23" s="35">
        <f t="shared" si="4"/>
        <v>562.59</v>
      </c>
      <c r="E23" s="35">
        <f t="shared" si="4"/>
        <v>266</v>
      </c>
      <c r="F23" s="35">
        <f t="shared" si="4"/>
        <v>42</v>
      </c>
      <c r="G23" s="35">
        <f t="shared" si="4"/>
        <v>870.59</v>
      </c>
    </row>
    <row r="24" s="20" customFormat="1" spans="1:7">
      <c r="A24" s="36" t="s">
        <v>36</v>
      </c>
      <c r="B24" s="37">
        <v>32.71</v>
      </c>
      <c r="C24" s="37">
        <v>115.55</v>
      </c>
      <c r="D24" s="37">
        <f t="shared" ref="D10:D41" si="5">C24-B24</f>
        <v>82.84</v>
      </c>
      <c r="E24" s="37">
        <v>18</v>
      </c>
      <c r="F24" s="37">
        <v>3</v>
      </c>
      <c r="G24" s="37">
        <f t="shared" si="3"/>
        <v>103.84</v>
      </c>
    </row>
    <row r="25" s="20" customFormat="1" spans="1:7">
      <c r="A25" s="36" t="s">
        <v>37</v>
      </c>
      <c r="B25" s="37">
        <v>33.07</v>
      </c>
      <c r="C25" s="37">
        <v>85.07</v>
      </c>
      <c r="D25" s="37">
        <f t="shared" si="5"/>
        <v>52</v>
      </c>
      <c r="E25" s="37">
        <v>16</v>
      </c>
      <c r="F25" s="37">
        <v>3</v>
      </c>
      <c r="G25" s="37">
        <f t="shared" si="3"/>
        <v>71</v>
      </c>
    </row>
    <row r="26" s="20" customFormat="1" spans="1:7">
      <c r="A26" s="36" t="s">
        <v>38</v>
      </c>
      <c r="B26" s="37">
        <v>43.45</v>
      </c>
      <c r="C26" s="37">
        <v>120.33</v>
      </c>
      <c r="D26" s="37">
        <f t="shared" si="5"/>
        <v>76.88</v>
      </c>
      <c r="E26" s="37">
        <v>25</v>
      </c>
      <c r="F26" s="37">
        <v>4</v>
      </c>
      <c r="G26" s="37">
        <f t="shared" si="3"/>
        <v>105.88</v>
      </c>
    </row>
    <row r="27" s="20" customFormat="1" spans="1:7">
      <c r="A27" s="36" t="s">
        <v>39</v>
      </c>
      <c r="B27" s="37">
        <v>54.24</v>
      </c>
      <c r="C27" s="37">
        <v>189.05</v>
      </c>
      <c r="D27" s="37">
        <f t="shared" si="5"/>
        <v>134.81</v>
      </c>
      <c r="E27" s="37">
        <v>30</v>
      </c>
      <c r="F27" s="37">
        <v>5</v>
      </c>
      <c r="G27" s="37">
        <f t="shared" si="3"/>
        <v>169.81</v>
      </c>
    </row>
    <row r="28" s="20" customFormat="1" spans="1:7">
      <c r="A28" s="36" t="s">
        <v>40</v>
      </c>
      <c r="B28" s="37">
        <v>77.56</v>
      </c>
      <c r="C28" s="37">
        <v>93.96</v>
      </c>
      <c r="D28" s="37">
        <f t="shared" si="5"/>
        <v>16.4</v>
      </c>
      <c r="E28" s="37">
        <v>63</v>
      </c>
      <c r="F28" s="37">
        <v>7</v>
      </c>
      <c r="G28" s="37">
        <f t="shared" si="3"/>
        <v>86.4</v>
      </c>
    </row>
    <row r="29" s="20" customFormat="1" spans="1:7">
      <c r="A29" s="36" t="s">
        <v>41</v>
      </c>
      <c r="B29" s="37">
        <v>5.29</v>
      </c>
      <c r="C29" s="37">
        <v>15.65</v>
      </c>
      <c r="D29" s="37">
        <f t="shared" si="5"/>
        <v>10.36</v>
      </c>
      <c r="E29" s="37">
        <v>3</v>
      </c>
      <c r="F29" s="37">
        <v>0</v>
      </c>
      <c r="G29" s="37">
        <f t="shared" si="3"/>
        <v>13.36</v>
      </c>
    </row>
    <row r="30" s="20" customFormat="1" spans="1:7">
      <c r="A30" s="36" t="s">
        <v>42</v>
      </c>
      <c r="B30" s="37">
        <v>9.32</v>
      </c>
      <c r="C30" s="37">
        <v>20.24</v>
      </c>
      <c r="D30" s="37">
        <f t="shared" si="5"/>
        <v>10.92</v>
      </c>
      <c r="E30" s="37">
        <v>5</v>
      </c>
      <c r="F30" s="37">
        <v>1</v>
      </c>
      <c r="G30" s="37">
        <f t="shared" si="3"/>
        <v>16.92</v>
      </c>
    </row>
    <row r="31" s="20" customFormat="1" spans="1:7">
      <c r="A31" s="36" t="s">
        <v>43</v>
      </c>
      <c r="B31" s="37">
        <v>213.64</v>
      </c>
      <c r="C31" s="37">
        <v>392.02</v>
      </c>
      <c r="D31" s="37">
        <f t="shared" si="5"/>
        <v>178.38</v>
      </c>
      <c r="E31" s="37">
        <v>106</v>
      </c>
      <c r="F31" s="37">
        <v>19</v>
      </c>
      <c r="G31" s="37">
        <f t="shared" si="3"/>
        <v>303.38</v>
      </c>
    </row>
    <row r="32" s="21" customFormat="1" spans="1:7">
      <c r="A32" s="33" t="s">
        <v>44</v>
      </c>
      <c r="B32" s="35">
        <f t="shared" ref="B32:G32" si="6">SUM(B33:B43)</f>
        <v>511.66</v>
      </c>
      <c r="C32" s="35">
        <f t="shared" si="6"/>
        <v>1136.57</v>
      </c>
      <c r="D32" s="35">
        <f t="shared" si="6"/>
        <v>624.91</v>
      </c>
      <c r="E32" s="35">
        <f t="shared" si="6"/>
        <v>320</v>
      </c>
      <c r="F32" s="35">
        <f t="shared" si="6"/>
        <v>59</v>
      </c>
      <c r="G32" s="35">
        <f t="shared" si="6"/>
        <v>1003.91</v>
      </c>
    </row>
    <row r="33" s="20" customFormat="1" spans="1:7">
      <c r="A33" s="36" t="s">
        <v>45</v>
      </c>
      <c r="B33" s="37">
        <v>52.99</v>
      </c>
      <c r="C33" s="37">
        <v>164.37</v>
      </c>
      <c r="D33" s="37">
        <f t="shared" si="5"/>
        <v>111.38</v>
      </c>
      <c r="E33" s="37">
        <v>32</v>
      </c>
      <c r="F33" s="37">
        <v>5</v>
      </c>
      <c r="G33" s="37">
        <f t="shared" si="3"/>
        <v>148.38</v>
      </c>
    </row>
    <row r="34" s="20" customFormat="1" spans="1:7">
      <c r="A34" s="36" t="s">
        <v>46</v>
      </c>
      <c r="B34" s="37">
        <v>19.2</v>
      </c>
      <c r="C34" s="37">
        <v>59.62</v>
      </c>
      <c r="D34" s="37">
        <f t="shared" si="5"/>
        <v>40.42</v>
      </c>
      <c r="E34" s="37">
        <v>13</v>
      </c>
      <c r="F34" s="37">
        <v>2</v>
      </c>
      <c r="G34" s="37">
        <f t="shared" si="3"/>
        <v>55.42</v>
      </c>
    </row>
    <row r="35" s="20" customFormat="1" spans="1:7">
      <c r="A35" s="36" t="s">
        <v>47</v>
      </c>
      <c r="B35" s="37">
        <v>42.45</v>
      </c>
      <c r="C35" s="37">
        <v>50.57</v>
      </c>
      <c r="D35" s="37">
        <f t="shared" si="5"/>
        <v>8.12</v>
      </c>
      <c r="E35" s="37">
        <v>24</v>
      </c>
      <c r="F35" s="37">
        <v>16</v>
      </c>
      <c r="G35" s="37">
        <f t="shared" si="3"/>
        <v>48.12</v>
      </c>
    </row>
    <row r="36" s="20" customFormat="1" spans="1:7">
      <c r="A36" s="36" t="s">
        <v>48</v>
      </c>
      <c r="B36" s="37">
        <v>72.68</v>
      </c>
      <c r="C36" s="37">
        <v>164.28</v>
      </c>
      <c r="D36" s="37">
        <f t="shared" si="5"/>
        <v>91.6</v>
      </c>
      <c r="E36" s="37">
        <v>44</v>
      </c>
      <c r="F36" s="37">
        <v>6</v>
      </c>
      <c r="G36" s="37">
        <f t="shared" si="3"/>
        <v>141.6</v>
      </c>
    </row>
    <row r="37" s="20" customFormat="1" spans="1:7">
      <c r="A37" s="36" t="s">
        <v>49</v>
      </c>
      <c r="B37" s="37">
        <v>70.05</v>
      </c>
      <c r="C37" s="37">
        <v>157.22</v>
      </c>
      <c r="D37" s="37">
        <f t="shared" si="5"/>
        <v>87.17</v>
      </c>
      <c r="E37" s="37">
        <v>37</v>
      </c>
      <c r="F37" s="37">
        <v>6</v>
      </c>
      <c r="G37" s="37">
        <f t="shared" si="3"/>
        <v>130.17</v>
      </c>
    </row>
    <row r="38" s="20" customFormat="1" spans="1:7">
      <c r="A38" s="36" t="s">
        <v>50</v>
      </c>
      <c r="B38" s="37">
        <v>89.18</v>
      </c>
      <c r="C38" s="37">
        <v>223.61</v>
      </c>
      <c r="D38" s="37">
        <f t="shared" si="5"/>
        <v>134.43</v>
      </c>
      <c r="E38" s="37">
        <v>54</v>
      </c>
      <c r="F38" s="37">
        <v>8</v>
      </c>
      <c r="G38" s="37">
        <f t="shared" si="3"/>
        <v>196.43</v>
      </c>
    </row>
    <row r="39" s="20" customFormat="1" spans="1:7">
      <c r="A39" s="36" t="s">
        <v>51</v>
      </c>
      <c r="B39" s="37">
        <v>42.57</v>
      </c>
      <c r="C39" s="37">
        <v>46.62</v>
      </c>
      <c r="D39" s="37">
        <f t="shared" si="5"/>
        <v>4.05</v>
      </c>
      <c r="E39" s="37">
        <v>38</v>
      </c>
      <c r="F39" s="37">
        <v>4</v>
      </c>
      <c r="G39" s="37">
        <f t="shared" si="3"/>
        <v>46.05</v>
      </c>
    </row>
    <row r="40" s="20" customFormat="1" spans="1:7">
      <c r="A40" s="36" t="s">
        <v>52</v>
      </c>
      <c r="B40" s="37">
        <v>24.75</v>
      </c>
      <c r="C40" s="37">
        <v>71.79</v>
      </c>
      <c r="D40" s="37">
        <f t="shared" si="5"/>
        <v>47.04</v>
      </c>
      <c r="E40" s="37">
        <v>12</v>
      </c>
      <c r="F40" s="37">
        <v>2</v>
      </c>
      <c r="G40" s="37">
        <f t="shared" si="3"/>
        <v>61.04</v>
      </c>
    </row>
    <row r="41" s="20" customFormat="1" spans="1:7">
      <c r="A41" s="36" t="s">
        <v>53</v>
      </c>
      <c r="B41" s="37">
        <v>26.23</v>
      </c>
      <c r="C41" s="37">
        <v>40.7</v>
      </c>
      <c r="D41" s="37">
        <f t="shared" si="5"/>
        <v>14.47</v>
      </c>
      <c r="E41" s="37">
        <v>9</v>
      </c>
      <c r="F41" s="37">
        <v>3</v>
      </c>
      <c r="G41" s="37">
        <f t="shared" si="3"/>
        <v>26.47</v>
      </c>
    </row>
    <row r="42" s="20" customFormat="1" spans="1:7">
      <c r="A42" s="36" t="s">
        <v>54</v>
      </c>
      <c r="B42" s="37">
        <v>40</v>
      </c>
      <c r="C42" s="37">
        <v>41.37</v>
      </c>
      <c r="D42" s="37">
        <f t="shared" ref="D42:D73" si="7">C42-B42</f>
        <v>1.37</v>
      </c>
      <c r="E42" s="37">
        <v>40</v>
      </c>
      <c r="F42" s="37">
        <v>4</v>
      </c>
      <c r="G42" s="37">
        <f t="shared" ref="G42:G73" si="8">D42+E42+F42</f>
        <v>45.37</v>
      </c>
    </row>
    <row r="43" s="20" customFormat="1" spans="1:7">
      <c r="A43" s="36" t="s">
        <v>55</v>
      </c>
      <c r="B43" s="37">
        <v>31.56</v>
      </c>
      <c r="C43" s="37">
        <v>116.42</v>
      </c>
      <c r="D43" s="37">
        <f t="shared" si="7"/>
        <v>84.86</v>
      </c>
      <c r="E43" s="37">
        <v>17</v>
      </c>
      <c r="F43" s="37">
        <v>3</v>
      </c>
      <c r="G43" s="37">
        <f t="shared" si="8"/>
        <v>104.86</v>
      </c>
    </row>
    <row r="44" s="21" customFormat="1" spans="1:7">
      <c r="A44" s="33" t="s">
        <v>56</v>
      </c>
      <c r="B44" s="35">
        <f t="shared" ref="B44:G44" si="9">SUM(B45:B57)</f>
        <v>793.4</v>
      </c>
      <c r="C44" s="35">
        <f t="shared" si="9"/>
        <v>1810.02</v>
      </c>
      <c r="D44" s="35">
        <f t="shared" si="9"/>
        <v>1016.62</v>
      </c>
      <c r="E44" s="35">
        <f t="shared" si="9"/>
        <v>295</v>
      </c>
      <c r="F44" s="35">
        <f t="shared" si="9"/>
        <v>82</v>
      </c>
      <c r="G44" s="35">
        <f t="shared" si="9"/>
        <v>1393.62</v>
      </c>
    </row>
    <row r="45" s="20" customFormat="1" spans="1:7">
      <c r="A45" s="36" t="s">
        <v>57</v>
      </c>
      <c r="B45" s="37">
        <v>4.55</v>
      </c>
      <c r="C45" s="37">
        <v>94.32</v>
      </c>
      <c r="D45" s="37">
        <f t="shared" si="7"/>
        <v>89.77</v>
      </c>
      <c r="E45" s="37">
        <v>0</v>
      </c>
      <c r="F45" s="37">
        <v>0</v>
      </c>
      <c r="G45" s="37">
        <f t="shared" si="8"/>
        <v>89.77</v>
      </c>
    </row>
    <row r="46" s="20" customFormat="1" spans="1:7">
      <c r="A46" s="36" t="s">
        <v>58</v>
      </c>
      <c r="B46" s="37">
        <v>3.57</v>
      </c>
      <c r="C46" s="37">
        <v>38.54</v>
      </c>
      <c r="D46" s="37">
        <f t="shared" si="7"/>
        <v>34.97</v>
      </c>
      <c r="E46" s="37">
        <v>0</v>
      </c>
      <c r="F46" s="37">
        <v>0</v>
      </c>
      <c r="G46" s="37">
        <f t="shared" si="8"/>
        <v>34.97</v>
      </c>
    </row>
    <row r="47" s="20" customFormat="1" spans="1:7">
      <c r="A47" s="36" t="s">
        <v>59</v>
      </c>
      <c r="B47" s="37">
        <v>4.61</v>
      </c>
      <c r="C47" s="37">
        <v>10.16</v>
      </c>
      <c r="D47" s="37">
        <f t="shared" si="7"/>
        <v>5.55</v>
      </c>
      <c r="E47" s="37">
        <v>2</v>
      </c>
      <c r="F47" s="37">
        <v>0</v>
      </c>
      <c r="G47" s="37">
        <f t="shared" si="8"/>
        <v>7.55</v>
      </c>
    </row>
    <row r="48" s="20" customFormat="1" spans="1:7">
      <c r="A48" s="36" t="s">
        <v>60</v>
      </c>
      <c r="B48" s="37">
        <v>8.02</v>
      </c>
      <c r="C48" s="37">
        <v>53.66</v>
      </c>
      <c r="D48" s="37">
        <f t="shared" si="7"/>
        <v>45.64</v>
      </c>
      <c r="E48" s="37">
        <v>0</v>
      </c>
      <c r="F48" s="37">
        <v>1</v>
      </c>
      <c r="G48" s="37">
        <f t="shared" si="8"/>
        <v>46.64</v>
      </c>
    </row>
    <row r="49" s="20" customFormat="1" spans="1:7">
      <c r="A49" s="36" t="s">
        <v>61</v>
      </c>
      <c r="B49" s="37">
        <v>12.08</v>
      </c>
      <c r="C49" s="37">
        <v>71.98</v>
      </c>
      <c r="D49" s="37">
        <f t="shared" si="7"/>
        <v>59.9</v>
      </c>
      <c r="E49" s="37">
        <v>0</v>
      </c>
      <c r="F49" s="37">
        <v>1</v>
      </c>
      <c r="G49" s="37">
        <f t="shared" si="8"/>
        <v>60.9</v>
      </c>
    </row>
    <row r="50" s="20" customFormat="1" spans="1:7">
      <c r="A50" s="36" t="s">
        <v>62</v>
      </c>
      <c r="B50" s="37">
        <v>40.09</v>
      </c>
      <c r="C50" s="37">
        <v>204.82</v>
      </c>
      <c r="D50" s="37">
        <f t="shared" si="7"/>
        <v>164.73</v>
      </c>
      <c r="E50" s="37">
        <v>0</v>
      </c>
      <c r="F50" s="37">
        <v>4</v>
      </c>
      <c r="G50" s="37">
        <f t="shared" si="8"/>
        <v>168.73</v>
      </c>
    </row>
    <row r="51" s="20" customFormat="1" spans="1:7">
      <c r="A51" s="36" t="s">
        <v>63</v>
      </c>
      <c r="B51" s="37">
        <v>250.69</v>
      </c>
      <c r="C51" s="37">
        <v>380.68</v>
      </c>
      <c r="D51" s="37">
        <f t="shared" si="7"/>
        <v>129.99</v>
      </c>
      <c r="E51" s="37">
        <v>91</v>
      </c>
      <c r="F51" s="37">
        <v>35</v>
      </c>
      <c r="G51" s="37">
        <f t="shared" si="8"/>
        <v>255.99</v>
      </c>
    </row>
    <row r="52" s="20" customFormat="1" spans="1:7">
      <c r="A52" s="36" t="s">
        <v>64</v>
      </c>
      <c r="B52" s="37">
        <v>104.92</v>
      </c>
      <c r="C52" s="37">
        <v>250.11</v>
      </c>
      <c r="D52" s="37">
        <f t="shared" si="7"/>
        <v>145.19</v>
      </c>
      <c r="E52" s="37">
        <v>53</v>
      </c>
      <c r="F52" s="37">
        <v>9</v>
      </c>
      <c r="G52" s="37">
        <f t="shared" si="8"/>
        <v>207.19</v>
      </c>
    </row>
    <row r="53" s="20" customFormat="1" spans="1:7">
      <c r="A53" s="36" t="s">
        <v>65</v>
      </c>
      <c r="B53" s="37">
        <v>57.26</v>
      </c>
      <c r="C53" s="37">
        <v>126.25</v>
      </c>
      <c r="D53" s="37">
        <f t="shared" si="7"/>
        <v>68.99</v>
      </c>
      <c r="E53" s="37">
        <v>35</v>
      </c>
      <c r="F53" s="37">
        <v>5</v>
      </c>
      <c r="G53" s="37">
        <f t="shared" si="8"/>
        <v>108.99</v>
      </c>
    </row>
    <row r="54" s="20" customFormat="1" spans="1:7">
      <c r="A54" s="36" t="s">
        <v>66</v>
      </c>
      <c r="B54" s="37">
        <v>21.75</v>
      </c>
      <c r="C54" s="37">
        <v>19.7</v>
      </c>
      <c r="D54" s="37">
        <f t="shared" si="7"/>
        <v>-2.05</v>
      </c>
      <c r="E54" s="37">
        <v>19</v>
      </c>
      <c r="F54" s="37">
        <v>6</v>
      </c>
      <c r="G54" s="37">
        <f t="shared" si="8"/>
        <v>22.95</v>
      </c>
    </row>
    <row r="55" s="20" customFormat="1" spans="1:7">
      <c r="A55" s="36" t="s">
        <v>67</v>
      </c>
      <c r="B55" s="37">
        <v>51.79</v>
      </c>
      <c r="C55" s="37">
        <v>178.54</v>
      </c>
      <c r="D55" s="37">
        <f t="shared" si="7"/>
        <v>126.75</v>
      </c>
      <c r="E55" s="37">
        <v>27</v>
      </c>
      <c r="F55" s="37">
        <v>5</v>
      </c>
      <c r="G55" s="37">
        <f t="shared" si="8"/>
        <v>158.75</v>
      </c>
    </row>
    <row r="56" s="20" customFormat="1" spans="1:7">
      <c r="A56" s="36" t="s">
        <v>68</v>
      </c>
      <c r="B56" s="37">
        <v>213.95</v>
      </c>
      <c r="C56" s="37">
        <v>356.93</v>
      </c>
      <c r="D56" s="37">
        <f t="shared" si="7"/>
        <v>142.98</v>
      </c>
      <c r="E56" s="37">
        <v>64</v>
      </c>
      <c r="F56" s="37">
        <v>4</v>
      </c>
      <c r="G56" s="37">
        <f t="shared" si="8"/>
        <v>210.98</v>
      </c>
    </row>
    <row r="57" s="20" customFormat="1" spans="1:7">
      <c r="A57" s="36" t="s">
        <v>69</v>
      </c>
      <c r="B57" s="37">
        <v>20.12</v>
      </c>
      <c r="C57" s="37">
        <v>24.33</v>
      </c>
      <c r="D57" s="37">
        <f t="shared" si="7"/>
        <v>4.21</v>
      </c>
      <c r="E57" s="37">
        <v>4</v>
      </c>
      <c r="F57" s="37">
        <v>12</v>
      </c>
      <c r="G57" s="37">
        <f t="shared" si="8"/>
        <v>20.21</v>
      </c>
    </row>
    <row r="58" s="21" customFormat="1" spans="1:7">
      <c r="A58" s="33" t="s">
        <v>70</v>
      </c>
      <c r="B58" s="35">
        <f t="shared" ref="B58:G58" si="10">SUM(B59:B75)</f>
        <v>659.52</v>
      </c>
      <c r="C58" s="35">
        <f t="shared" si="10"/>
        <v>1743.27</v>
      </c>
      <c r="D58" s="35">
        <f t="shared" si="10"/>
        <v>1083.75</v>
      </c>
      <c r="E58" s="35">
        <f t="shared" si="10"/>
        <v>200</v>
      </c>
      <c r="F58" s="35">
        <f t="shared" si="10"/>
        <v>83</v>
      </c>
      <c r="G58" s="35">
        <f t="shared" si="10"/>
        <v>1366.75</v>
      </c>
    </row>
    <row r="59" s="20" customFormat="1" spans="1:7">
      <c r="A59" s="36" t="s">
        <v>71</v>
      </c>
      <c r="B59" s="37">
        <v>32.36</v>
      </c>
      <c r="C59" s="37">
        <v>37.98</v>
      </c>
      <c r="D59" s="37">
        <f t="shared" si="7"/>
        <v>5.62</v>
      </c>
      <c r="E59" s="37">
        <v>4</v>
      </c>
      <c r="F59" s="37">
        <v>23</v>
      </c>
      <c r="G59" s="37">
        <f t="shared" si="8"/>
        <v>32.62</v>
      </c>
    </row>
    <row r="60" s="20" customFormat="1" spans="1:7">
      <c r="A60" s="36" t="s">
        <v>72</v>
      </c>
      <c r="B60" s="37">
        <v>15.25</v>
      </c>
      <c r="C60" s="37">
        <v>26.89</v>
      </c>
      <c r="D60" s="37">
        <f t="shared" si="7"/>
        <v>11.64</v>
      </c>
      <c r="E60" s="37">
        <v>3</v>
      </c>
      <c r="F60" s="37">
        <v>1</v>
      </c>
      <c r="G60" s="37">
        <f t="shared" si="8"/>
        <v>15.64</v>
      </c>
    </row>
    <row r="61" s="20" customFormat="1" spans="1:7">
      <c r="A61" s="36" t="s">
        <v>73</v>
      </c>
      <c r="B61" s="37">
        <v>6.94</v>
      </c>
      <c r="C61" s="37">
        <v>25.87</v>
      </c>
      <c r="D61" s="37">
        <f t="shared" si="7"/>
        <v>18.93</v>
      </c>
      <c r="E61" s="37">
        <v>4</v>
      </c>
      <c r="F61" s="37">
        <v>1</v>
      </c>
      <c r="G61" s="37">
        <f t="shared" si="8"/>
        <v>23.93</v>
      </c>
    </row>
    <row r="62" s="20" customFormat="1" spans="1:7">
      <c r="A62" s="36" t="s">
        <v>74</v>
      </c>
      <c r="B62" s="37">
        <v>3.22</v>
      </c>
      <c r="C62" s="37">
        <v>17.2</v>
      </c>
      <c r="D62" s="37">
        <f t="shared" si="7"/>
        <v>13.98</v>
      </c>
      <c r="E62" s="37">
        <v>0</v>
      </c>
      <c r="F62" s="37">
        <v>0</v>
      </c>
      <c r="G62" s="37">
        <f t="shared" si="8"/>
        <v>13.98</v>
      </c>
    </row>
    <row r="63" s="20" customFormat="1" spans="1:7">
      <c r="A63" s="36" t="s">
        <v>75</v>
      </c>
      <c r="B63" s="37">
        <v>96.02</v>
      </c>
      <c r="C63" s="37">
        <v>189.32</v>
      </c>
      <c r="D63" s="37">
        <f t="shared" si="7"/>
        <v>93.3</v>
      </c>
      <c r="E63" s="37">
        <v>7</v>
      </c>
      <c r="F63" s="37">
        <v>8</v>
      </c>
      <c r="G63" s="37">
        <f t="shared" si="8"/>
        <v>108.3</v>
      </c>
    </row>
    <row r="64" s="20" customFormat="1" spans="1:7">
      <c r="A64" s="36" t="s">
        <v>76</v>
      </c>
      <c r="B64" s="37">
        <v>88.73</v>
      </c>
      <c r="C64" s="37">
        <v>432.22</v>
      </c>
      <c r="D64" s="37">
        <f t="shared" si="7"/>
        <v>343.49</v>
      </c>
      <c r="E64" s="37">
        <v>0</v>
      </c>
      <c r="F64" s="37">
        <v>8</v>
      </c>
      <c r="G64" s="37">
        <f t="shared" si="8"/>
        <v>351.49</v>
      </c>
    </row>
    <row r="65" s="20" customFormat="1" spans="1:7">
      <c r="A65" s="36" t="s">
        <v>77</v>
      </c>
      <c r="B65" s="37">
        <v>109.17</v>
      </c>
      <c r="C65" s="37">
        <v>198.24</v>
      </c>
      <c r="D65" s="37">
        <f t="shared" si="7"/>
        <v>89.07</v>
      </c>
      <c r="E65" s="37">
        <v>12</v>
      </c>
      <c r="F65" s="37">
        <v>5</v>
      </c>
      <c r="G65" s="37">
        <f t="shared" si="8"/>
        <v>106.07</v>
      </c>
    </row>
    <row r="66" s="20" customFormat="1" spans="1:7">
      <c r="A66" s="36" t="s">
        <v>78</v>
      </c>
      <c r="B66" s="37">
        <v>27.03</v>
      </c>
      <c r="C66" s="37">
        <v>79.85</v>
      </c>
      <c r="D66" s="37">
        <f t="shared" si="7"/>
        <v>52.82</v>
      </c>
      <c r="E66" s="37">
        <v>14</v>
      </c>
      <c r="F66" s="37">
        <v>2</v>
      </c>
      <c r="G66" s="37">
        <f t="shared" si="8"/>
        <v>68.82</v>
      </c>
    </row>
    <row r="67" s="20" customFormat="1" spans="1:7">
      <c r="A67" s="36" t="s">
        <v>79</v>
      </c>
      <c r="B67" s="37">
        <v>24.74</v>
      </c>
      <c r="C67" s="37">
        <v>55.16</v>
      </c>
      <c r="D67" s="37">
        <f t="shared" si="7"/>
        <v>30.42</v>
      </c>
      <c r="E67" s="37">
        <v>14</v>
      </c>
      <c r="F67" s="37">
        <v>2</v>
      </c>
      <c r="G67" s="37">
        <f t="shared" si="8"/>
        <v>46.42</v>
      </c>
    </row>
    <row r="68" s="20" customFormat="1" spans="1:7">
      <c r="A68" s="36" t="s">
        <v>80</v>
      </c>
      <c r="B68" s="37">
        <v>49.53</v>
      </c>
      <c r="C68" s="37">
        <v>142.79</v>
      </c>
      <c r="D68" s="37">
        <f t="shared" si="7"/>
        <v>93.26</v>
      </c>
      <c r="E68" s="37">
        <v>29</v>
      </c>
      <c r="F68" s="37">
        <v>4</v>
      </c>
      <c r="G68" s="37">
        <f t="shared" si="8"/>
        <v>126.26</v>
      </c>
    </row>
    <row r="69" s="20" customFormat="1" spans="1:7">
      <c r="A69" s="36" t="s">
        <v>81</v>
      </c>
      <c r="B69" s="37">
        <v>97.21</v>
      </c>
      <c r="C69" s="37">
        <v>134.32</v>
      </c>
      <c r="D69" s="37">
        <f t="shared" si="7"/>
        <v>37.11</v>
      </c>
      <c r="E69" s="37">
        <v>45</v>
      </c>
      <c r="F69" s="37">
        <v>14</v>
      </c>
      <c r="G69" s="37">
        <f t="shared" si="8"/>
        <v>96.11</v>
      </c>
    </row>
    <row r="70" s="20" customFormat="1" spans="1:7">
      <c r="A70" s="36" t="s">
        <v>82</v>
      </c>
      <c r="B70" s="37">
        <v>30.7</v>
      </c>
      <c r="C70" s="37">
        <v>38.89</v>
      </c>
      <c r="D70" s="37">
        <f t="shared" si="7"/>
        <v>8.19</v>
      </c>
      <c r="E70" s="37">
        <v>18</v>
      </c>
      <c r="F70" s="37">
        <v>7</v>
      </c>
      <c r="G70" s="37">
        <f t="shared" si="8"/>
        <v>33.19</v>
      </c>
    </row>
    <row r="71" s="20" customFormat="1" spans="1:7">
      <c r="A71" s="36" t="s">
        <v>83</v>
      </c>
      <c r="B71" s="37">
        <v>9.7</v>
      </c>
      <c r="C71" s="37">
        <v>17.92</v>
      </c>
      <c r="D71" s="37">
        <f t="shared" si="7"/>
        <v>8.22</v>
      </c>
      <c r="E71" s="37">
        <v>2</v>
      </c>
      <c r="F71" s="37">
        <v>1</v>
      </c>
      <c r="G71" s="37">
        <f t="shared" si="8"/>
        <v>11.22</v>
      </c>
    </row>
    <row r="72" s="20" customFormat="1" spans="1:7">
      <c r="A72" s="36" t="s">
        <v>84</v>
      </c>
      <c r="B72" s="37">
        <v>37.96</v>
      </c>
      <c r="C72" s="37">
        <v>279.56</v>
      </c>
      <c r="D72" s="37">
        <f t="shared" si="7"/>
        <v>241.6</v>
      </c>
      <c r="E72" s="37">
        <v>24</v>
      </c>
      <c r="F72" s="37">
        <v>3</v>
      </c>
      <c r="G72" s="37">
        <f t="shared" si="8"/>
        <v>268.6</v>
      </c>
    </row>
    <row r="73" s="20" customFormat="1" spans="1:7">
      <c r="A73" s="36" t="s">
        <v>85</v>
      </c>
      <c r="B73" s="37">
        <v>13.73</v>
      </c>
      <c r="C73" s="37">
        <v>47.93</v>
      </c>
      <c r="D73" s="37">
        <f t="shared" si="7"/>
        <v>34.2</v>
      </c>
      <c r="E73" s="37">
        <v>7</v>
      </c>
      <c r="F73" s="37">
        <v>1</v>
      </c>
      <c r="G73" s="37">
        <f t="shared" si="8"/>
        <v>42.2</v>
      </c>
    </row>
    <row r="74" s="20" customFormat="1" spans="1:7">
      <c r="A74" s="36" t="s">
        <v>86</v>
      </c>
      <c r="B74" s="37">
        <v>11.73</v>
      </c>
      <c r="C74" s="37">
        <v>13.92</v>
      </c>
      <c r="D74" s="37">
        <f t="shared" ref="D74:D108" si="11">C74-B74</f>
        <v>2.19</v>
      </c>
      <c r="E74" s="37">
        <v>13</v>
      </c>
      <c r="F74" s="37">
        <v>1</v>
      </c>
      <c r="G74" s="37">
        <f t="shared" ref="G74:G108" si="12">D74+E74+F74</f>
        <v>16.19</v>
      </c>
    </row>
    <row r="75" s="20" customFormat="1" spans="1:7">
      <c r="A75" s="36" t="s">
        <v>87</v>
      </c>
      <c r="B75" s="37">
        <v>5.5</v>
      </c>
      <c r="C75" s="37">
        <v>5.21</v>
      </c>
      <c r="D75" s="37">
        <f t="shared" si="11"/>
        <v>-0.29</v>
      </c>
      <c r="E75" s="37">
        <v>4</v>
      </c>
      <c r="F75" s="37">
        <v>2</v>
      </c>
      <c r="G75" s="37">
        <f t="shared" si="12"/>
        <v>5.71</v>
      </c>
    </row>
    <row r="76" s="21" customFormat="1" spans="1:7">
      <c r="A76" s="33" t="s">
        <v>88</v>
      </c>
      <c r="B76" s="35">
        <f t="shared" ref="B76:G76" si="13">SUM(B77:B87)</f>
        <v>702.51</v>
      </c>
      <c r="C76" s="35">
        <f t="shared" si="13"/>
        <v>1302.75</v>
      </c>
      <c r="D76" s="35">
        <f t="shared" si="13"/>
        <v>600.24</v>
      </c>
      <c r="E76" s="35">
        <f t="shared" si="13"/>
        <v>426</v>
      </c>
      <c r="F76" s="35">
        <f t="shared" si="13"/>
        <v>71</v>
      </c>
      <c r="G76" s="35">
        <f t="shared" si="13"/>
        <v>1097.24</v>
      </c>
    </row>
    <row r="77" s="20" customFormat="1" spans="1:7">
      <c r="A77" s="36" t="s">
        <v>89</v>
      </c>
      <c r="B77" s="37">
        <v>69.37</v>
      </c>
      <c r="C77" s="37">
        <v>153.59</v>
      </c>
      <c r="D77" s="37">
        <f t="shared" si="11"/>
        <v>84.22</v>
      </c>
      <c r="E77" s="37">
        <v>41</v>
      </c>
      <c r="F77" s="37">
        <v>6</v>
      </c>
      <c r="G77" s="37">
        <f t="shared" si="12"/>
        <v>131.22</v>
      </c>
    </row>
    <row r="78" s="20" customFormat="1" spans="1:7">
      <c r="A78" s="36" t="s">
        <v>90</v>
      </c>
      <c r="B78" s="37">
        <v>19.1</v>
      </c>
      <c r="C78" s="37">
        <v>38.37</v>
      </c>
      <c r="D78" s="37">
        <f t="shared" si="11"/>
        <v>19.27</v>
      </c>
      <c r="E78" s="37">
        <v>11</v>
      </c>
      <c r="F78" s="37">
        <v>2</v>
      </c>
      <c r="G78" s="37">
        <f t="shared" si="12"/>
        <v>32.27</v>
      </c>
    </row>
    <row r="79" s="20" customFormat="1" spans="1:7">
      <c r="A79" s="36" t="s">
        <v>91</v>
      </c>
      <c r="B79" s="37">
        <v>79.51</v>
      </c>
      <c r="C79" s="37">
        <v>159.88</v>
      </c>
      <c r="D79" s="37">
        <f t="shared" si="11"/>
        <v>80.37</v>
      </c>
      <c r="E79" s="37">
        <v>46</v>
      </c>
      <c r="F79" s="37">
        <v>7</v>
      </c>
      <c r="G79" s="37">
        <f t="shared" si="12"/>
        <v>133.37</v>
      </c>
    </row>
    <row r="80" s="20" customFormat="1" spans="1:7">
      <c r="A80" s="36" t="s">
        <v>92</v>
      </c>
      <c r="B80" s="37">
        <v>120.78</v>
      </c>
      <c r="C80" s="37">
        <v>136.23</v>
      </c>
      <c r="D80" s="37">
        <f t="shared" si="11"/>
        <v>15.45</v>
      </c>
      <c r="E80" s="37">
        <v>101</v>
      </c>
      <c r="F80" s="37">
        <v>4</v>
      </c>
      <c r="G80" s="37">
        <f t="shared" si="12"/>
        <v>120.45</v>
      </c>
    </row>
    <row r="81" s="20" customFormat="1" spans="1:7">
      <c r="A81" s="36" t="s">
        <v>93</v>
      </c>
      <c r="B81" s="37">
        <v>68</v>
      </c>
      <c r="C81" s="37">
        <v>70.53</v>
      </c>
      <c r="D81" s="37">
        <f t="shared" si="11"/>
        <v>2.53</v>
      </c>
      <c r="E81" s="37">
        <v>65</v>
      </c>
      <c r="F81" s="37">
        <v>1</v>
      </c>
      <c r="G81" s="37">
        <f t="shared" si="12"/>
        <v>68.53</v>
      </c>
    </row>
    <row r="82" s="20" customFormat="1" spans="1:7">
      <c r="A82" s="36" t="s">
        <v>94</v>
      </c>
      <c r="B82" s="37">
        <v>46.86</v>
      </c>
      <c r="C82" s="37">
        <v>64.41</v>
      </c>
      <c r="D82" s="37">
        <f t="shared" si="11"/>
        <v>17.55</v>
      </c>
      <c r="E82" s="37">
        <v>18</v>
      </c>
      <c r="F82" s="37">
        <v>14</v>
      </c>
      <c r="G82" s="37">
        <f t="shared" si="12"/>
        <v>49.55</v>
      </c>
    </row>
    <row r="83" s="20" customFormat="1" spans="1:7">
      <c r="A83" s="36" t="s">
        <v>95</v>
      </c>
      <c r="B83" s="37">
        <v>56.98</v>
      </c>
      <c r="C83" s="37">
        <v>97.7</v>
      </c>
      <c r="D83" s="37">
        <f t="shared" si="11"/>
        <v>40.72</v>
      </c>
      <c r="E83" s="37">
        <v>6</v>
      </c>
      <c r="F83" s="37">
        <v>15</v>
      </c>
      <c r="G83" s="37">
        <f t="shared" si="12"/>
        <v>61.72</v>
      </c>
    </row>
    <row r="84" s="20" customFormat="1" spans="1:7">
      <c r="A84" s="36" t="s">
        <v>96</v>
      </c>
      <c r="B84" s="37">
        <v>43.31</v>
      </c>
      <c r="C84" s="37">
        <v>134.89</v>
      </c>
      <c r="D84" s="37">
        <f t="shared" si="11"/>
        <v>91.58</v>
      </c>
      <c r="E84" s="37">
        <v>25</v>
      </c>
      <c r="F84" s="37">
        <v>4</v>
      </c>
      <c r="G84" s="37">
        <f t="shared" si="12"/>
        <v>120.58</v>
      </c>
    </row>
    <row r="85" s="20" customFormat="1" spans="1:7">
      <c r="A85" s="36" t="s">
        <v>97</v>
      </c>
      <c r="B85" s="37">
        <v>39.89</v>
      </c>
      <c r="C85" s="37">
        <v>128.14</v>
      </c>
      <c r="D85" s="37">
        <f t="shared" si="11"/>
        <v>88.25</v>
      </c>
      <c r="E85" s="37">
        <v>25</v>
      </c>
      <c r="F85" s="37">
        <v>4</v>
      </c>
      <c r="G85" s="37">
        <f t="shared" si="12"/>
        <v>117.25</v>
      </c>
    </row>
    <row r="86" s="20" customFormat="1" spans="1:7">
      <c r="A86" s="36" t="s">
        <v>98</v>
      </c>
      <c r="B86" s="37">
        <v>96.52</v>
      </c>
      <c r="C86" s="37">
        <v>190.3</v>
      </c>
      <c r="D86" s="37">
        <f t="shared" si="11"/>
        <v>93.78</v>
      </c>
      <c r="E86" s="37">
        <v>53</v>
      </c>
      <c r="F86" s="37">
        <v>9</v>
      </c>
      <c r="G86" s="37">
        <f t="shared" si="12"/>
        <v>155.78</v>
      </c>
    </row>
    <row r="87" s="20" customFormat="1" spans="1:7">
      <c r="A87" s="36" t="s">
        <v>99</v>
      </c>
      <c r="B87" s="37">
        <v>62.19</v>
      </c>
      <c r="C87" s="37">
        <v>128.71</v>
      </c>
      <c r="D87" s="37">
        <f t="shared" si="11"/>
        <v>66.52</v>
      </c>
      <c r="E87" s="37">
        <v>35</v>
      </c>
      <c r="F87" s="37">
        <v>5</v>
      </c>
      <c r="G87" s="37">
        <f t="shared" si="12"/>
        <v>106.52</v>
      </c>
    </row>
    <row r="88" s="21" customFormat="1" spans="1:7">
      <c r="A88" s="33" t="s">
        <v>100</v>
      </c>
      <c r="B88" s="35">
        <f t="shared" ref="B88:G88" si="14">SUM(B89:B96)</f>
        <v>651.28</v>
      </c>
      <c r="C88" s="35">
        <f t="shared" si="14"/>
        <v>1276.76</v>
      </c>
      <c r="D88" s="35">
        <f t="shared" si="14"/>
        <v>625.48</v>
      </c>
      <c r="E88" s="35">
        <f t="shared" si="14"/>
        <v>372</v>
      </c>
      <c r="F88" s="35">
        <f t="shared" si="14"/>
        <v>52</v>
      </c>
      <c r="G88" s="35">
        <f t="shared" si="14"/>
        <v>1049.48</v>
      </c>
    </row>
    <row r="89" s="20" customFormat="1" spans="1:7">
      <c r="A89" s="36" t="s">
        <v>101</v>
      </c>
      <c r="B89" s="37">
        <v>29.5</v>
      </c>
      <c r="C89" s="37">
        <v>59.63</v>
      </c>
      <c r="D89" s="37">
        <f t="shared" si="11"/>
        <v>30.13</v>
      </c>
      <c r="E89" s="37">
        <v>17</v>
      </c>
      <c r="F89" s="37">
        <v>3</v>
      </c>
      <c r="G89" s="37">
        <f t="shared" si="12"/>
        <v>50.13</v>
      </c>
    </row>
    <row r="90" s="20" customFormat="1" spans="1:7">
      <c r="A90" s="36" t="s">
        <v>102</v>
      </c>
      <c r="B90" s="37">
        <v>25.6</v>
      </c>
      <c r="C90" s="37">
        <v>112.91</v>
      </c>
      <c r="D90" s="37">
        <f t="shared" si="11"/>
        <v>87.31</v>
      </c>
      <c r="E90" s="37">
        <v>15</v>
      </c>
      <c r="F90" s="37">
        <v>2</v>
      </c>
      <c r="G90" s="37">
        <f t="shared" si="12"/>
        <v>104.31</v>
      </c>
    </row>
    <row r="91" s="20" customFormat="1" spans="1:7">
      <c r="A91" s="36" t="s">
        <v>103</v>
      </c>
      <c r="B91" s="37">
        <v>139.02</v>
      </c>
      <c r="C91" s="37">
        <v>325.36</v>
      </c>
      <c r="D91" s="37">
        <f t="shared" si="11"/>
        <v>186.34</v>
      </c>
      <c r="E91" s="37">
        <v>73</v>
      </c>
      <c r="F91" s="37">
        <v>12</v>
      </c>
      <c r="G91" s="37">
        <f t="shared" si="12"/>
        <v>271.34</v>
      </c>
    </row>
    <row r="92" s="20" customFormat="1" spans="1:7">
      <c r="A92" s="36" t="s">
        <v>104</v>
      </c>
      <c r="B92" s="37">
        <v>108.94</v>
      </c>
      <c r="C92" s="37">
        <v>139.88</v>
      </c>
      <c r="D92" s="37">
        <f t="shared" si="11"/>
        <v>30.94</v>
      </c>
      <c r="E92" s="37">
        <v>83</v>
      </c>
      <c r="F92" s="37">
        <v>10</v>
      </c>
      <c r="G92" s="37">
        <f t="shared" si="12"/>
        <v>123.94</v>
      </c>
    </row>
    <row r="93" s="20" customFormat="1" spans="1:7">
      <c r="A93" s="36" t="s">
        <v>105</v>
      </c>
      <c r="B93" s="37">
        <v>122.58</v>
      </c>
      <c r="C93" s="37">
        <v>168.79</v>
      </c>
      <c r="D93" s="37">
        <f t="shared" si="11"/>
        <v>46.21</v>
      </c>
      <c r="E93" s="37">
        <v>71</v>
      </c>
      <c r="F93" s="37">
        <v>5</v>
      </c>
      <c r="G93" s="37">
        <f t="shared" si="12"/>
        <v>122.21</v>
      </c>
    </row>
    <row r="94" s="20" customFormat="1" spans="1:7">
      <c r="A94" s="36" t="s">
        <v>106</v>
      </c>
      <c r="B94" s="37">
        <v>86.85</v>
      </c>
      <c r="C94" s="37">
        <v>214.21</v>
      </c>
      <c r="D94" s="37">
        <f t="shared" si="11"/>
        <v>127.36</v>
      </c>
      <c r="E94" s="37">
        <v>51</v>
      </c>
      <c r="F94" s="37">
        <v>8</v>
      </c>
      <c r="G94" s="37">
        <f t="shared" si="12"/>
        <v>186.36</v>
      </c>
    </row>
    <row r="95" s="20" customFormat="1" spans="1:7">
      <c r="A95" s="36" t="s">
        <v>107</v>
      </c>
      <c r="B95" s="37">
        <v>76.62</v>
      </c>
      <c r="C95" s="37">
        <v>154.45</v>
      </c>
      <c r="D95" s="37">
        <f t="shared" si="11"/>
        <v>77.83</v>
      </c>
      <c r="E95" s="37">
        <v>43</v>
      </c>
      <c r="F95" s="37">
        <v>7</v>
      </c>
      <c r="G95" s="37">
        <f t="shared" si="12"/>
        <v>127.83</v>
      </c>
    </row>
    <row r="96" s="20" customFormat="1" spans="1:7">
      <c r="A96" s="36" t="s">
        <v>108</v>
      </c>
      <c r="B96" s="37">
        <v>62.17</v>
      </c>
      <c r="C96" s="37">
        <v>101.53</v>
      </c>
      <c r="D96" s="37">
        <f t="shared" si="11"/>
        <v>39.36</v>
      </c>
      <c r="E96" s="37">
        <v>19</v>
      </c>
      <c r="F96" s="37">
        <v>5</v>
      </c>
      <c r="G96" s="37">
        <f t="shared" si="12"/>
        <v>63.36</v>
      </c>
    </row>
    <row r="97" s="21" customFormat="1" spans="1:7">
      <c r="A97" s="33" t="s">
        <v>109</v>
      </c>
      <c r="B97" s="35">
        <f t="shared" ref="B97:G97" si="15">SUM(B98:B107)</f>
        <v>1000.12</v>
      </c>
      <c r="C97" s="35">
        <f t="shared" si="15"/>
        <v>1281.83</v>
      </c>
      <c r="D97" s="35">
        <f t="shared" si="15"/>
        <v>281.71</v>
      </c>
      <c r="E97" s="35">
        <f t="shared" si="15"/>
        <v>675</v>
      </c>
      <c r="F97" s="35">
        <f t="shared" si="15"/>
        <v>110</v>
      </c>
      <c r="G97" s="35">
        <f t="shared" si="15"/>
        <v>1066.71</v>
      </c>
    </row>
    <row r="98" s="20" customFormat="1" spans="1:7">
      <c r="A98" s="36" t="s">
        <v>110</v>
      </c>
      <c r="B98" s="37">
        <v>129.17</v>
      </c>
      <c r="C98" s="37">
        <v>155.01</v>
      </c>
      <c r="D98" s="37">
        <f t="shared" si="11"/>
        <v>25.84</v>
      </c>
      <c r="E98" s="37">
        <v>102</v>
      </c>
      <c r="F98" s="37">
        <v>11</v>
      </c>
      <c r="G98" s="37">
        <f t="shared" si="12"/>
        <v>138.84</v>
      </c>
    </row>
    <row r="99" s="20" customFormat="1" spans="1:7">
      <c r="A99" s="36" t="s">
        <v>111</v>
      </c>
      <c r="B99" s="37">
        <v>67.72</v>
      </c>
      <c r="C99" s="37">
        <v>68.51</v>
      </c>
      <c r="D99" s="37">
        <f t="shared" si="11"/>
        <v>0.790000000000006</v>
      </c>
      <c r="E99" s="37">
        <v>51</v>
      </c>
      <c r="F99" s="37">
        <v>19</v>
      </c>
      <c r="G99" s="37">
        <f t="shared" si="12"/>
        <v>70.79</v>
      </c>
    </row>
    <row r="100" s="20" customFormat="1" spans="1:7">
      <c r="A100" s="36" t="s">
        <v>112</v>
      </c>
      <c r="B100" s="37">
        <v>138.67</v>
      </c>
      <c r="C100" s="37">
        <v>163.47</v>
      </c>
      <c r="D100" s="37">
        <f t="shared" si="11"/>
        <v>24.8</v>
      </c>
      <c r="E100" s="37">
        <v>109</v>
      </c>
      <c r="F100" s="37">
        <v>4</v>
      </c>
      <c r="G100" s="37">
        <f t="shared" si="12"/>
        <v>137.8</v>
      </c>
    </row>
    <row r="101" s="20" customFormat="1" spans="1:7">
      <c r="A101" s="36" t="s">
        <v>113</v>
      </c>
      <c r="B101" s="37">
        <v>85.35</v>
      </c>
      <c r="C101" s="37">
        <v>99.51</v>
      </c>
      <c r="D101" s="37">
        <f t="shared" si="11"/>
        <v>14.16</v>
      </c>
      <c r="E101" s="37">
        <v>55</v>
      </c>
      <c r="F101" s="37">
        <v>21</v>
      </c>
      <c r="G101" s="37">
        <f t="shared" si="12"/>
        <v>90.16</v>
      </c>
    </row>
    <row r="102" s="20" customFormat="1" spans="1:7">
      <c r="A102" s="36" t="s">
        <v>114</v>
      </c>
      <c r="B102" s="37">
        <v>49.96</v>
      </c>
      <c r="C102" s="37">
        <v>78.82</v>
      </c>
      <c r="D102" s="37">
        <f t="shared" si="11"/>
        <v>28.86</v>
      </c>
      <c r="E102" s="37">
        <v>17</v>
      </c>
      <c r="F102" s="37">
        <v>7</v>
      </c>
      <c r="G102" s="37">
        <f t="shared" si="12"/>
        <v>52.86</v>
      </c>
    </row>
    <row r="103" s="20" customFormat="1" spans="1:7">
      <c r="A103" s="36" t="s">
        <v>115</v>
      </c>
      <c r="B103" s="37">
        <v>111.79</v>
      </c>
      <c r="C103" s="37">
        <v>108</v>
      </c>
      <c r="D103" s="37">
        <f t="shared" si="11"/>
        <v>-3.79000000000001</v>
      </c>
      <c r="E103" s="37">
        <v>107</v>
      </c>
      <c r="F103" s="37">
        <v>11</v>
      </c>
      <c r="G103" s="37">
        <f t="shared" si="12"/>
        <v>114.21</v>
      </c>
    </row>
    <row r="104" s="20" customFormat="1" spans="1:7">
      <c r="A104" s="36" t="s">
        <v>116</v>
      </c>
      <c r="B104" s="37">
        <v>57.12</v>
      </c>
      <c r="C104" s="37">
        <v>80.27</v>
      </c>
      <c r="D104" s="37">
        <f t="shared" si="11"/>
        <v>23.15</v>
      </c>
      <c r="E104" s="37">
        <v>24</v>
      </c>
      <c r="F104" s="37">
        <v>9</v>
      </c>
      <c r="G104" s="37">
        <f t="shared" si="12"/>
        <v>56.15</v>
      </c>
    </row>
    <row r="105" s="20" customFormat="1" spans="1:7">
      <c r="A105" s="36" t="s">
        <v>117</v>
      </c>
      <c r="B105" s="37">
        <v>39.81</v>
      </c>
      <c r="C105" s="37">
        <v>84.79</v>
      </c>
      <c r="D105" s="37">
        <f t="shared" si="11"/>
        <v>44.98</v>
      </c>
      <c r="E105" s="37">
        <v>21</v>
      </c>
      <c r="F105" s="37">
        <v>4</v>
      </c>
      <c r="G105" s="37">
        <f t="shared" si="12"/>
        <v>69.98</v>
      </c>
    </row>
    <row r="106" s="20" customFormat="1" spans="1:7">
      <c r="A106" s="36" t="s">
        <v>118</v>
      </c>
      <c r="B106" s="37">
        <v>187.45</v>
      </c>
      <c r="C106" s="37">
        <v>243.56</v>
      </c>
      <c r="D106" s="37">
        <f t="shared" si="11"/>
        <v>56.11</v>
      </c>
      <c r="E106" s="37">
        <v>119</v>
      </c>
      <c r="F106" s="37">
        <v>12</v>
      </c>
      <c r="G106" s="37">
        <f t="shared" si="12"/>
        <v>187.11</v>
      </c>
    </row>
    <row r="107" s="20" customFormat="1" spans="1:7">
      <c r="A107" s="36" t="s">
        <v>119</v>
      </c>
      <c r="B107" s="37">
        <v>133.08</v>
      </c>
      <c r="C107" s="37">
        <v>199.89</v>
      </c>
      <c r="D107" s="37">
        <f t="shared" si="11"/>
        <v>66.81</v>
      </c>
      <c r="E107" s="37">
        <v>70</v>
      </c>
      <c r="F107" s="37">
        <v>12</v>
      </c>
      <c r="G107" s="37">
        <f t="shared" si="12"/>
        <v>148.81</v>
      </c>
    </row>
    <row r="108" s="21" customFormat="1" spans="1:7">
      <c r="A108" s="33" t="s">
        <v>120</v>
      </c>
      <c r="B108" s="35">
        <v>71.03</v>
      </c>
      <c r="C108" s="35">
        <v>221.96</v>
      </c>
      <c r="D108" s="35">
        <f t="shared" si="11"/>
        <v>150.93</v>
      </c>
      <c r="E108" s="35">
        <v>38</v>
      </c>
      <c r="F108" s="35">
        <v>6</v>
      </c>
      <c r="G108" s="35">
        <f t="shared" si="12"/>
        <v>194.93</v>
      </c>
    </row>
    <row r="109" spans="1:7">
      <c r="A109" s="41"/>
      <c r="B109" s="42"/>
      <c r="C109" s="42"/>
      <c r="D109" s="42"/>
      <c r="E109" s="42"/>
      <c r="F109" s="42"/>
      <c r="G109" s="42"/>
    </row>
  </sheetData>
  <mergeCells count="5">
    <mergeCell ref="A2:G2"/>
    <mergeCell ref="A3:G3"/>
    <mergeCell ref="B4:D4"/>
    <mergeCell ref="E4:G4"/>
    <mergeCell ref="A4:A5"/>
  </mergeCells>
  <pageMargins left="0.865972222222222" right="0.354166666666667" top="0.432638888888889" bottom="0.432638888888889" header="0.354166666666667" footer="0.156944444444444"/>
  <pageSetup paperSize="9" orientation="portrait" horizontalDpi="600"/>
  <headerFooter differentOddEven="1">
    <oddFooter>&amp;R&amp;14- &amp;P -</oddFooter>
    <evenFooter>&amp;L&amp;14-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"/>
  <sheetViews>
    <sheetView workbookViewId="0">
      <selection activeCell="A1" sqref="A1:V1"/>
    </sheetView>
  </sheetViews>
  <sheetFormatPr defaultColWidth="9" defaultRowHeight="14.25"/>
  <cols>
    <col min="1" max="1" width="21.125" style="1" customWidth="1"/>
    <col min="2" max="12" width="9" style="1" customWidth="1"/>
    <col min="13" max="13" width="9" style="1"/>
    <col min="14" max="15" width="9.375" style="1"/>
    <col min="16" max="17" width="9" style="1"/>
    <col min="18" max="18" width="6.375" style="1" customWidth="1"/>
    <col min="19" max="21" width="9" style="1"/>
    <col min="22" max="22" width="7" style="1" customWidth="1"/>
    <col min="23" max="16378" width="9" style="1"/>
  </cols>
  <sheetData>
    <row r="1" s="1" customFormat="1" ht="18" spans="1:22">
      <c r="A1" s="2" t="s">
        <v>121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spans="1:12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22">
      <c r="A3" s="4" t="s">
        <v>3</v>
      </c>
      <c r="B3" s="5" t="s">
        <v>123</v>
      </c>
      <c r="C3" s="5" t="s">
        <v>124</v>
      </c>
      <c r="D3" s="5"/>
      <c r="E3" s="5"/>
      <c r="F3" s="5" t="s">
        <v>125</v>
      </c>
      <c r="G3" s="5"/>
      <c r="H3" s="5"/>
      <c r="I3" s="12" t="s">
        <v>126</v>
      </c>
      <c r="J3" s="12" t="s">
        <v>127</v>
      </c>
      <c r="K3" s="12"/>
      <c r="L3" s="12"/>
      <c r="M3" s="13" t="s">
        <v>128</v>
      </c>
      <c r="N3" s="13"/>
      <c r="O3" s="13"/>
      <c r="P3" s="13" t="s">
        <v>129</v>
      </c>
      <c r="Q3" s="13"/>
      <c r="R3" s="13"/>
      <c r="S3" s="13"/>
      <c r="T3" s="13"/>
      <c r="U3" s="13"/>
      <c r="V3" s="17" t="s">
        <v>130</v>
      </c>
    </row>
    <row r="4" s="1" customFormat="1" ht="57" spans="1:22">
      <c r="A4" s="4"/>
      <c r="B4" s="5"/>
      <c r="C4" s="4" t="s">
        <v>131</v>
      </c>
      <c r="D4" s="4" t="s">
        <v>132</v>
      </c>
      <c r="E4" s="4" t="s">
        <v>133</v>
      </c>
      <c r="F4" s="4" t="s">
        <v>131</v>
      </c>
      <c r="G4" s="4" t="s">
        <v>132</v>
      </c>
      <c r="H4" s="4" t="s">
        <v>133</v>
      </c>
      <c r="I4" s="12"/>
      <c r="J4" s="12" t="s">
        <v>134</v>
      </c>
      <c r="K4" s="12" t="s">
        <v>135</v>
      </c>
      <c r="L4" s="12" t="s">
        <v>136</v>
      </c>
      <c r="M4" s="13" t="s">
        <v>137</v>
      </c>
      <c r="N4" s="13" t="s">
        <v>138</v>
      </c>
      <c r="O4" s="14" t="s">
        <v>8</v>
      </c>
      <c r="P4" s="15" t="s">
        <v>139</v>
      </c>
      <c r="Q4" s="15" t="s">
        <v>140</v>
      </c>
      <c r="R4" s="15" t="s">
        <v>141</v>
      </c>
      <c r="S4" s="15" t="s">
        <v>142</v>
      </c>
      <c r="T4" s="15" t="s">
        <v>143</v>
      </c>
      <c r="U4" s="15" t="s">
        <v>144</v>
      </c>
      <c r="V4" s="18"/>
    </row>
    <row r="5" s="1" customFormat="1" spans="1:22">
      <c r="A5" s="6" t="s">
        <v>19</v>
      </c>
      <c r="B5" s="7">
        <f>B6+B21+B30+B42+B56+B74+B86+B95+B106</f>
        <v>7734.97</v>
      </c>
      <c r="C5" s="7">
        <f t="shared" ref="C5:H5" si="0">C6+C21+C30+C42+C56+C74+C86+C95+C106</f>
        <v>33569</v>
      </c>
      <c r="D5" s="7">
        <f t="shared" si="0"/>
        <v>16123</v>
      </c>
      <c r="E5" s="7">
        <f t="shared" si="0"/>
        <v>17446</v>
      </c>
      <c r="F5" s="7">
        <f t="shared" si="0"/>
        <v>32391</v>
      </c>
      <c r="G5" s="7">
        <f t="shared" si="0"/>
        <v>16617</v>
      </c>
      <c r="H5" s="7">
        <f t="shared" si="0"/>
        <v>15774</v>
      </c>
      <c r="I5" s="7"/>
      <c r="J5" s="7">
        <f t="shared" ref="J5:P5" si="1">J6+J21+J30+J42+J56+J74+J86+J95+J106</f>
        <v>7734.97</v>
      </c>
      <c r="K5" s="7">
        <f t="shared" si="1"/>
        <v>5163.2</v>
      </c>
      <c r="L5" s="7">
        <f t="shared" si="1"/>
        <v>2571.77</v>
      </c>
      <c r="M5" s="7">
        <f t="shared" si="1"/>
        <v>5163.2</v>
      </c>
      <c r="N5" s="7">
        <f t="shared" si="1"/>
        <v>10586.47</v>
      </c>
      <c r="O5" s="7">
        <f t="shared" si="1"/>
        <v>5423.27</v>
      </c>
      <c r="P5" s="7">
        <f t="shared" si="1"/>
        <v>5126.45</v>
      </c>
      <c r="Q5" s="7"/>
      <c r="R5" s="7">
        <f t="shared" ref="R5:V5" si="2">R6+R21+R30+R42+R56+R74+R86+R95+R106</f>
        <v>2708</v>
      </c>
      <c r="S5" s="7"/>
      <c r="T5" s="7">
        <f t="shared" si="2"/>
        <v>270</v>
      </c>
      <c r="U5" s="7">
        <f t="shared" si="2"/>
        <v>8687.27</v>
      </c>
      <c r="V5" s="7">
        <f t="shared" si="2"/>
        <v>556</v>
      </c>
    </row>
    <row r="6" s="1" customFormat="1" spans="1:22">
      <c r="A6" s="8" t="s">
        <v>20</v>
      </c>
      <c r="B6" s="8">
        <f t="shared" ref="B6:H6" si="3">SUM(B7:B20)</f>
        <v>623.62</v>
      </c>
      <c r="C6" s="8">
        <f t="shared" si="3"/>
        <v>2750</v>
      </c>
      <c r="D6" s="8">
        <f t="shared" si="3"/>
        <v>1350</v>
      </c>
      <c r="E6" s="8">
        <f t="shared" si="3"/>
        <v>1400</v>
      </c>
      <c r="F6" s="8">
        <f t="shared" si="3"/>
        <v>2543</v>
      </c>
      <c r="G6" s="8">
        <f t="shared" si="3"/>
        <v>1322</v>
      </c>
      <c r="H6" s="8">
        <f t="shared" si="3"/>
        <v>1221</v>
      </c>
      <c r="I6" s="8"/>
      <c r="J6" s="8">
        <f t="shared" ref="J6:P6" si="4">SUM(J7:J20)</f>
        <v>623.62</v>
      </c>
      <c r="K6" s="8">
        <f t="shared" si="4"/>
        <v>304.4</v>
      </c>
      <c r="L6" s="8">
        <f t="shared" si="4"/>
        <v>319.22</v>
      </c>
      <c r="M6" s="8">
        <f t="shared" si="4"/>
        <v>304.4</v>
      </c>
      <c r="N6" s="8">
        <f t="shared" si="4"/>
        <v>781.44</v>
      </c>
      <c r="O6" s="8">
        <f t="shared" si="4"/>
        <v>477.04</v>
      </c>
      <c r="P6" s="8">
        <f t="shared" si="4"/>
        <v>293.48</v>
      </c>
      <c r="Q6" s="8"/>
      <c r="R6" s="8">
        <f t="shared" ref="R6:V6" si="5">SUM(R7:R20)</f>
        <v>116</v>
      </c>
      <c r="S6" s="8"/>
      <c r="T6" s="8">
        <f t="shared" si="5"/>
        <v>19</v>
      </c>
      <c r="U6" s="8">
        <f t="shared" si="5"/>
        <v>644.04</v>
      </c>
      <c r="V6" s="8">
        <f t="shared" si="5"/>
        <v>51</v>
      </c>
    </row>
    <row r="7" s="1" customFormat="1" spans="1:22">
      <c r="A7" s="9" t="s">
        <v>21</v>
      </c>
      <c r="B7" s="9">
        <f t="shared" ref="B7:B20" si="6">ROUND((D7+G7)*0.15+(E7+H7)*0.085,2)</f>
        <v>56.35</v>
      </c>
      <c r="C7" s="9">
        <f t="shared" ref="C7:C20" si="7">D7+E7</f>
        <v>251</v>
      </c>
      <c r="D7" s="10">
        <v>126</v>
      </c>
      <c r="E7" s="10">
        <v>125</v>
      </c>
      <c r="F7" s="9">
        <f t="shared" ref="F7:F20" si="8">G7+H7</f>
        <v>223</v>
      </c>
      <c r="G7" s="10">
        <v>121</v>
      </c>
      <c r="H7" s="10">
        <v>102</v>
      </c>
      <c r="I7" s="9">
        <v>2</v>
      </c>
      <c r="J7" s="9">
        <f t="shared" ref="J7:J20" si="9">B7</f>
        <v>56.35</v>
      </c>
      <c r="K7" s="9">
        <f t="shared" ref="K7:K20" si="10">ROUND(J7*I7/10,2)</f>
        <v>11.27</v>
      </c>
      <c r="L7" s="9">
        <f t="shared" ref="L7:L20" si="11">J7-K7</f>
        <v>45.08</v>
      </c>
      <c r="M7" s="16">
        <f t="shared" ref="M7:M20" si="12">K7</f>
        <v>11.27</v>
      </c>
      <c r="N7" s="16">
        <v>50.48</v>
      </c>
      <c r="O7" s="16">
        <f t="shared" ref="O7:O20" si="13">N7-M7</f>
        <v>39.21</v>
      </c>
      <c r="P7" s="16">
        <f t="shared" ref="P7:P20" si="14">ROUND((G7*3000+H7*1700)/10000*I7/10,2)</f>
        <v>10.73</v>
      </c>
      <c r="Q7" s="16">
        <f t="shared" ref="Q7:Q20" si="15">P7-O7</f>
        <v>-28.48</v>
      </c>
      <c r="R7" s="16">
        <v>0</v>
      </c>
      <c r="S7" s="16">
        <v>0</v>
      </c>
      <c r="T7" s="16">
        <f t="shared" ref="T7:T13" si="16">ROUND(M7/3058*270,0)</f>
        <v>1</v>
      </c>
      <c r="U7" s="16">
        <f t="shared" ref="U7:U20" si="17">O7+R7+V7</f>
        <v>40.21</v>
      </c>
      <c r="V7" s="16">
        <f t="shared" ref="V7:V13" si="18">ROUND(S7+T7,0)</f>
        <v>1</v>
      </c>
    </row>
    <row r="8" s="1" customFormat="1" spans="1:22">
      <c r="A8" s="9" t="s">
        <v>22</v>
      </c>
      <c r="B8" s="9">
        <f t="shared" si="6"/>
        <v>0.6</v>
      </c>
      <c r="C8" s="9">
        <f t="shared" si="7"/>
        <v>1</v>
      </c>
      <c r="D8" s="10">
        <v>1</v>
      </c>
      <c r="E8" s="10">
        <v>0</v>
      </c>
      <c r="F8" s="9">
        <f t="shared" si="8"/>
        <v>3</v>
      </c>
      <c r="G8" s="10">
        <v>3</v>
      </c>
      <c r="H8" s="10">
        <v>0</v>
      </c>
      <c r="I8" s="9">
        <v>2</v>
      </c>
      <c r="J8" s="9">
        <f t="shared" si="9"/>
        <v>0.6</v>
      </c>
      <c r="K8" s="9">
        <f t="shared" si="10"/>
        <v>0.12</v>
      </c>
      <c r="L8" s="9">
        <f t="shared" si="11"/>
        <v>0.48</v>
      </c>
      <c r="M8" s="16">
        <f t="shared" si="12"/>
        <v>0.12</v>
      </c>
      <c r="N8" s="16">
        <v>1.9</v>
      </c>
      <c r="O8" s="16">
        <f t="shared" si="13"/>
        <v>1.78</v>
      </c>
      <c r="P8" s="16">
        <f t="shared" si="14"/>
        <v>0.18</v>
      </c>
      <c r="Q8" s="16">
        <f t="shared" si="15"/>
        <v>-1.6</v>
      </c>
      <c r="R8" s="16">
        <v>0</v>
      </c>
      <c r="S8" s="16">
        <v>0</v>
      </c>
      <c r="T8" s="16">
        <f t="shared" si="16"/>
        <v>0</v>
      </c>
      <c r="U8" s="16">
        <f t="shared" si="17"/>
        <v>1.78</v>
      </c>
      <c r="V8" s="16">
        <f t="shared" si="18"/>
        <v>0</v>
      </c>
    </row>
    <row r="9" s="1" customFormat="1" spans="1:22">
      <c r="A9" s="9" t="s">
        <v>23</v>
      </c>
      <c r="B9" s="9">
        <f t="shared" si="6"/>
        <v>2.78</v>
      </c>
      <c r="C9" s="9">
        <f t="shared" si="7"/>
        <v>11</v>
      </c>
      <c r="D9" s="10">
        <v>8</v>
      </c>
      <c r="E9" s="10">
        <v>3</v>
      </c>
      <c r="F9" s="9">
        <f t="shared" si="8"/>
        <v>11</v>
      </c>
      <c r="G9" s="10">
        <v>6</v>
      </c>
      <c r="H9" s="10">
        <v>5</v>
      </c>
      <c r="I9" s="9">
        <v>2</v>
      </c>
      <c r="J9" s="9">
        <f t="shared" si="9"/>
        <v>2.78</v>
      </c>
      <c r="K9" s="9">
        <f t="shared" si="10"/>
        <v>0.56</v>
      </c>
      <c r="L9" s="9">
        <f t="shared" si="11"/>
        <v>2.22</v>
      </c>
      <c r="M9" s="16">
        <f t="shared" si="12"/>
        <v>0.56</v>
      </c>
      <c r="N9" s="16">
        <v>2.38</v>
      </c>
      <c r="O9" s="16">
        <f t="shared" si="13"/>
        <v>1.82</v>
      </c>
      <c r="P9" s="16">
        <f t="shared" si="14"/>
        <v>0.53</v>
      </c>
      <c r="Q9" s="16">
        <f t="shared" si="15"/>
        <v>-1.29</v>
      </c>
      <c r="R9" s="16">
        <v>0</v>
      </c>
      <c r="S9" s="16">
        <v>0</v>
      </c>
      <c r="T9" s="16">
        <f t="shared" si="16"/>
        <v>0</v>
      </c>
      <c r="U9" s="16">
        <f t="shared" si="17"/>
        <v>1.82</v>
      </c>
      <c r="V9" s="16">
        <f t="shared" si="18"/>
        <v>0</v>
      </c>
    </row>
    <row r="10" s="1" customFormat="1" spans="1:22">
      <c r="A10" s="9" t="s">
        <v>24</v>
      </c>
      <c r="B10" s="9">
        <f t="shared" si="6"/>
        <v>9.17</v>
      </c>
      <c r="C10" s="9">
        <f t="shared" si="7"/>
        <v>24</v>
      </c>
      <c r="D10" s="10">
        <v>24</v>
      </c>
      <c r="E10" s="10">
        <v>0</v>
      </c>
      <c r="F10" s="9">
        <f t="shared" si="8"/>
        <v>41</v>
      </c>
      <c r="G10" s="10">
        <v>32</v>
      </c>
      <c r="H10" s="10">
        <v>9</v>
      </c>
      <c r="I10" s="9">
        <v>2</v>
      </c>
      <c r="J10" s="9">
        <f t="shared" si="9"/>
        <v>9.17</v>
      </c>
      <c r="K10" s="9">
        <f t="shared" si="10"/>
        <v>1.83</v>
      </c>
      <c r="L10" s="9">
        <f t="shared" si="11"/>
        <v>7.34</v>
      </c>
      <c r="M10" s="16">
        <f t="shared" si="12"/>
        <v>1.83</v>
      </c>
      <c r="N10" s="16">
        <v>7.94</v>
      </c>
      <c r="O10" s="16">
        <f t="shared" si="13"/>
        <v>6.11</v>
      </c>
      <c r="P10" s="16">
        <f t="shared" si="14"/>
        <v>2.23</v>
      </c>
      <c r="Q10" s="16">
        <f t="shared" si="15"/>
        <v>-3.88</v>
      </c>
      <c r="R10" s="16">
        <v>0</v>
      </c>
      <c r="S10" s="16">
        <v>0</v>
      </c>
      <c r="T10" s="16">
        <f t="shared" si="16"/>
        <v>0</v>
      </c>
      <c r="U10" s="16">
        <f t="shared" si="17"/>
        <v>6.11</v>
      </c>
      <c r="V10" s="16">
        <f t="shared" si="18"/>
        <v>0</v>
      </c>
    </row>
    <row r="11" s="1" customFormat="1" spans="1:22">
      <c r="A11" s="9" t="s">
        <v>25</v>
      </c>
      <c r="B11" s="9">
        <f t="shared" si="6"/>
        <v>19.03</v>
      </c>
      <c r="C11" s="9">
        <f t="shared" si="7"/>
        <v>89</v>
      </c>
      <c r="D11" s="10">
        <v>41</v>
      </c>
      <c r="E11" s="10">
        <v>48</v>
      </c>
      <c r="F11" s="9">
        <f t="shared" si="8"/>
        <v>76</v>
      </c>
      <c r="G11" s="10">
        <v>36</v>
      </c>
      <c r="H11" s="10">
        <v>40</v>
      </c>
      <c r="I11" s="9">
        <v>2</v>
      </c>
      <c r="J11" s="9">
        <f t="shared" si="9"/>
        <v>19.03</v>
      </c>
      <c r="K11" s="9">
        <f t="shared" si="10"/>
        <v>3.81</v>
      </c>
      <c r="L11" s="9">
        <f t="shared" si="11"/>
        <v>15.22</v>
      </c>
      <c r="M11" s="16">
        <f t="shared" si="12"/>
        <v>3.81</v>
      </c>
      <c r="N11" s="16">
        <v>38.32</v>
      </c>
      <c r="O11" s="16">
        <f t="shared" si="13"/>
        <v>34.51</v>
      </c>
      <c r="P11" s="16">
        <f t="shared" si="14"/>
        <v>3.52</v>
      </c>
      <c r="Q11" s="16">
        <f t="shared" si="15"/>
        <v>-30.99</v>
      </c>
      <c r="R11" s="16">
        <v>0</v>
      </c>
      <c r="S11" s="16">
        <v>0</v>
      </c>
      <c r="T11" s="16">
        <f t="shared" si="16"/>
        <v>0</v>
      </c>
      <c r="U11" s="16">
        <f t="shared" si="17"/>
        <v>34.51</v>
      </c>
      <c r="V11" s="16">
        <f t="shared" si="18"/>
        <v>0</v>
      </c>
    </row>
    <row r="12" s="1" customFormat="1" spans="1:22">
      <c r="A12" s="9" t="s">
        <v>26</v>
      </c>
      <c r="B12" s="9">
        <f t="shared" si="6"/>
        <v>15.07</v>
      </c>
      <c r="C12" s="9">
        <f t="shared" si="7"/>
        <v>73</v>
      </c>
      <c r="D12" s="10">
        <v>42</v>
      </c>
      <c r="E12" s="10">
        <v>31</v>
      </c>
      <c r="F12" s="9">
        <f t="shared" si="8"/>
        <v>53</v>
      </c>
      <c r="G12" s="10">
        <v>25</v>
      </c>
      <c r="H12" s="10">
        <v>28</v>
      </c>
      <c r="I12" s="9">
        <v>2</v>
      </c>
      <c r="J12" s="9">
        <f t="shared" si="9"/>
        <v>15.07</v>
      </c>
      <c r="K12" s="9">
        <f t="shared" si="10"/>
        <v>3.01</v>
      </c>
      <c r="L12" s="9">
        <f t="shared" si="11"/>
        <v>12.06</v>
      </c>
      <c r="M12" s="16">
        <f t="shared" si="12"/>
        <v>3.01</v>
      </c>
      <c r="N12" s="16">
        <v>20.7</v>
      </c>
      <c r="O12" s="16">
        <f t="shared" si="13"/>
        <v>17.69</v>
      </c>
      <c r="P12" s="16">
        <f t="shared" si="14"/>
        <v>2.45</v>
      </c>
      <c r="Q12" s="16">
        <f t="shared" si="15"/>
        <v>-15.24</v>
      </c>
      <c r="R12" s="16">
        <v>0</v>
      </c>
      <c r="S12" s="16">
        <v>0</v>
      </c>
      <c r="T12" s="16">
        <f t="shared" si="16"/>
        <v>0</v>
      </c>
      <c r="U12" s="16">
        <f t="shared" si="17"/>
        <v>17.69</v>
      </c>
      <c r="V12" s="16">
        <f t="shared" si="18"/>
        <v>0</v>
      </c>
    </row>
    <row r="13" s="1" customFormat="1" spans="1:22">
      <c r="A13" s="9" t="s">
        <v>27</v>
      </c>
      <c r="B13" s="9">
        <f t="shared" si="6"/>
        <v>54.02</v>
      </c>
      <c r="C13" s="9">
        <f t="shared" si="7"/>
        <v>230</v>
      </c>
      <c r="D13" s="10">
        <v>119</v>
      </c>
      <c r="E13" s="10">
        <v>111</v>
      </c>
      <c r="F13" s="9">
        <f t="shared" si="8"/>
        <v>225</v>
      </c>
      <c r="G13" s="10">
        <v>117</v>
      </c>
      <c r="H13" s="10">
        <v>108</v>
      </c>
      <c r="I13" s="9">
        <v>4</v>
      </c>
      <c r="J13" s="9">
        <f t="shared" si="9"/>
        <v>54.02</v>
      </c>
      <c r="K13" s="9">
        <f t="shared" si="10"/>
        <v>21.61</v>
      </c>
      <c r="L13" s="9">
        <f t="shared" si="11"/>
        <v>32.41</v>
      </c>
      <c r="M13" s="16">
        <f t="shared" si="12"/>
        <v>21.61</v>
      </c>
      <c r="N13" s="16">
        <v>145.43</v>
      </c>
      <c r="O13" s="16">
        <f t="shared" si="13"/>
        <v>123.82</v>
      </c>
      <c r="P13" s="16">
        <f t="shared" si="14"/>
        <v>21.38</v>
      </c>
      <c r="Q13" s="16">
        <f t="shared" si="15"/>
        <v>-102.44</v>
      </c>
      <c r="R13" s="16">
        <v>0</v>
      </c>
      <c r="S13" s="16">
        <v>0</v>
      </c>
      <c r="T13" s="16">
        <f t="shared" si="16"/>
        <v>2</v>
      </c>
      <c r="U13" s="16">
        <f t="shared" si="17"/>
        <v>125.82</v>
      </c>
      <c r="V13" s="16">
        <f t="shared" si="18"/>
        <v>2</v>
      </c>
    </row>
    <row r="14" s="1" customFormat="1" spans="1:22">
      <c r="A14" s="9" t="s">
        <v>28</v>
      </c>
      <c r="B14" s="9">
        <f t="shared" si="6"/>
        <v>79.41</v>
      </c>
      <c r="C14" s="9">
        <f t="shared" si="7"/>
        <v>327</v>
      </c>
      <c r="D14" s="10">
        <v>171</v>
      </c>
      <c r="E14" s="10">
        <v>156</v>
      </c>
      <c r="F14" s="9">
        <f t="shared" si="8"/>
        <v>338</v>
      </c>
      <c r="G14" s="10">
        <v>181</v>
      </c>
      <c r="H14" s="10">
        <v>157</v>
      </c>
      <c r="I14" s="9">
        <v>6</v>
      </c>
      <c r="J14" s="9">
        <f t="shared" si="9"/>
        <v>79.41</v>
      </c>
      <c r="K14" s="9">
        <f t="shared" si="10"/>
        <v>47.65</v>
      </c>
      <c r="L14" s="9">
        <f t="shared" si="11"/>
        <v>31.76</v>
      </c>
      <c r="M14" s="16">
        <f t="shared" si="12"/>
        <v>47.65</v>
      </c>
      <c r="N14" s="16">
        <v>50.57</v>
      </c>
      <c r="O14" s="16">
        <f t="shared" si="13"/>
        <v>2.92</v>
      </c>
      <c r="P14" s="16">
        <f t="shared" si="14"/>
        <v>48.59</v>
      </c>
      <c r="Q14" s="16">
        <f t="shared" si="15"/>
        <v>45.67</v>
      </c>
      <c r="R14" s="16">
        <v>28</v>
      </c>
      <c r="S14" s="16">
        <f>Q14-R14</f>
        <v>17.67</v>
      </c>
      <c r="T14" s="16"/>
      <c r="U14" s="16">
        <f t="shared" si="17"/>
        <v>48.92</v>
      </c>
      <c r="V14" s="16">
        <f>ROUNDUP(S14+T14,0)</f>
        <v>18</v>
      </c>
    </row>
    <row r="15" s="1" customFormat="1" spans="1:22">
      <c r="A15" s="9" t="s">
        <v>29</v>
      </c>
      <c r="B15" s="9">
        <f t="shared" si="6"/>
        <v>61.58</v>
      </c>
      <c r="C15" s="9">
        <f t="shared" si="7"/>
        <v>293</v>
      </c>
      <c r="D15" s="10">
        <v>112</v>
      </c>
      <c r="E15" s="10">
        <v>181</v>
      </c>
      <c r="F15" s="9">
        <f t="shared" si="8"/>
        <v>267</v>
      </c>
      <c r="G15" s="10">
        <v>103</v>
      </c>
      <c r="H15" s="10">
        <v>164</v>
      </c>
      <c r="I15" s="9">
        <v>6</v>
      </c>
      <c r="J15" s="9">
        <f t="shared" si="9"/>
        <v>61.58</v>
      </c>
      <c r="K15" s="9">
        <f t="shared" si="10"/>
        <v>36.95</v>
      </c>
      <c r="L15" s="9">
        <f t="shared" si="11"/>
        <v>24.63</v>
      </c>
      <c r="M15" s="16">
        <f t="shared" si="12"/>
        <v>36.95</v>
      </c>
      <c r="N15" s="16">
        <v>59.75</v>
      </c>
      <c r="O15" s="16">
        <f t="shared" si="13"/>
        <v>22.8</v>
      </c>
      <c r="P15" s="16">
        <f t="shared" si="14"/>
        <v>35.27</v>
      </c>
      <c r="Q15" s="16">
        <f t="shared" si="15"/>
        <v>12.47</v>
      </c>
      <c r="R15" s="16">
        <v>16</v>
      </c>
      <c r="S15" s="16">
        <v>0</v>
      </c>
      <c r="T15" s="16">
        <f t="shared" ref="T15:T18" si="19">ROUND(M15/3058*270,0)</f>
        <v>3</v>
      </c>
      <c r="U15" s="16">
        <f t="shared" si="17"/>
        <v>41.8</v>
      </c>
      <c r="V15" s="16">
        <f t="shared" ref="V15:V18" si="20">ROUND(S15+T15,0)</f>
        <v>3</v>
      </c>
    </row>
    <row r="16" s="1" customFormat="1" spans="1:22">
      <c r="A16" s="9" t="s">
        <v>30</v>
      </c>
      <c r="B16" s="9">
        <f t="shared" si="6"/>
        <v>66.22</v>
      </c>
      <c r="C16" s="9">
        <f t="shared" si="7"/>
        <v>341</v>
      </c>
      <c r="D16" s="10">
        <v>114</v>
      </c>
      <c r="E16" s="10">
        <v>227</v>
      </c>
      <c r="F16" s="9">
        <f t="shared" si="8"/>
        <v>266</v>
      </c>
      <c r="G16" s="10">
        <v>111</v>
      </c>
      <c r="H16" s="10">
        <v>155</v>
      </c>
      <c r="I16" s="9">
        <v>8</v>
      </c>
      <c r="J16" s="9">
        <f t="shared" si="9"/>
        <v>66.22</v>
      </c>
      <c r="K16" s="9">
        <f t="shared" si="10"/>
        <v>52.98</v>
      </c>
      <c r="L16" s="9">
        <f t="shared" si="11"/>
        <v>13.24</v>
      </c>
      <c r="M16" s="16">
        <f t="shared" si="12"/>
        <v>52.98</v>
      </c>
      <c r="N16" s="16">
        <v>61.34</v>
      </c>
      <c r="O16" s="16">
        <f t="shared" si="13"/>
        <v>8.36000000000001</v>
      </c>
      <c r="P16" s="16">
        <f t="shared" si="14"/>
        <v>47.72</v>
      </c>
      <c r="Q16" s="16">
        <f t="shared" si="15"/>
        <v>39.36</v>
      </c>
      <c r="R16" s="16">
        <v>44</v>
      </c>
      <c r="S16" s="16">
        <v>0</v>
      </c>
      <c r="T16" s="16">
        <f t="shared" si="19"/>
        <v>5</v>
      </c>
      <c r="U16" s="16">
        <f t="shared" si="17"/>
        <v>57.36</v>
      </c>
      <c r="V16" s="16">
        <f t="shared" si="20"/>
        <v>5</v>
      </c>
    </row>
    <row r="17" s="1" customFormat="1" spans="1:22">
      <c r="A17" s="9" t="s">
        <v>31</v>
      </c>
      <c r="B17" s="9">
        <f t="shared" si="6"/>
        <v>52.13</v>
      </c>
      <c r="C17" s="9">
        <f t="shared" si="7"/>
        <v>222</v>
      </c>
      <c r="D17" s="10">
        <v>134</v>
      </c>
      <c r="E17" s="10">
        <v>88</v>
      </c>
      <c r="F17" s="9">
        <f t="shared" si="8"/>
        <v>194</v>
      </c>
      <c r="G17" s="10">
        <v>124</v>
      </c>
      <c r="H17" s="10">
        <v>70</v>
      </c>
      <c r="I17" s="9">
        <v>8</v>
      </c>
      <c r="J17" s="9">
        <f t="shared" si="9"/>
        <v>52.13</v>
      </c>
      <c r="K17" s="9">
        <f t="shared" si="10"/>
        <v>41.7</v>
      </c>
      <c r="L17" s="9">
        <f t="shared" si="11"/>
        <v>10.43</v>
      </c>
      <c r="M17" s="16">
        <f t="shared" si="12"/>
        <v>41.7</v>
      </c>
      <c r="N17" s="16">
        <v>105.24</v>
      </c>
      <c r="O17" s="16">
        <f t="shared" si="13"/>
        <v>63.54</v>
      </c>
      <c r="P17" s="16">
        <f t="shared" si="14"/>
        <v>39.28</v>
      </c>
      <c r="Q17" s="16">
        <f t="shared" si="15"/>
        <v>-24.26</v>
      </c>
      <c r="R17" s="16">
        <v>24</v>
      </c>
      <c r="S17" s="16">
        <v>0</v>
      </c>
      <c r="T17" s="16">
        <f t="shared" si="19"/>
        <v>4</v>
      </c>
      <c r="U17" s="16">
        <f t="shared" si="17"/>
        <v>91.54</v>
      </c>
      <c r="V17" s="16">
        <f t="shared" si="20"/>
        <v>4</v>
      </c>
    </row>
    <row r="18" s="1" customFormat="1" spans="1:22">
      <c r="A18" s="9" t="s">
        <v>32</v>
      </c>
      <c r="B18" s="9">
        <f t="shared" si="6"/>
        <v>117.89</v>
      </c>
      <c r="C18" s="9">
        <f t="shared" si="7"/>
        <v>532</v>
      </c>
      <c r="D18" s="10">
        <v>246</v>
      </c>
      <c r="E18" s="10">
        <v>286</v>
      </c>
      <c r="F18" s="9">
        <f t="shared" si="8"/>
        <v>481</v>
      </c>
      <c r="G18" s="10">
        <v>243</v>
      </c>
      <c r="H18" s="10">
        <v>238</v>
      </c>
      <c r="I18" s="9">
        <v>4</v>
      </c>
      <c r="J18" s="9">
        <f t="shared" si="9"/>
        <v>117.89</v>
      </c>
      <c r="K18" s="9">
        <f t="shared" si="10"/>
        <v>47.16</v>
      </c>
      <c r="L18" s="9">
        <f t="shared" si="11"/>
        <v>70.73</v>
      </c>
      <c r="M18" s="16">
        <f t="shared" si="12"/>
        <v>47.16</v>
      </c>
      <c r="N18" s="16">
        <v>181.44</v>
      </c>
      <c r="O18" s="16">
        <f t="shared" si="13"/>
        <v>134.28</v>
      </c>
      <c r="P18" s="16">
        <f t="shared" si="14"/>
        <v>45.34</v>
      </c>
      <c r="Q18" s="16">
        <f t="shared" si="15"/>
        <v>-88.94</v>
      </c>
      <c r="R18" s="16">
        <v>0</v>
      </c>
      <c r="S18" s="16">
        <v>0</v>
      </c>
      <c r="T18" s="16">
        <f t="shared" si="19"/>
        <v>4</v>
      </c>
      <c r="U18" s="16">
        <f t="shared" si="17"/>
        <v>138.28</v>
      </c>
      <c r="V18" s="16">
        <f t="shared" si="20"/>
        <v>4</v>
      </c>
    </row>
    <row r="19" s="1" customFormat="1" spans="1:22">
      <c r="A19" s="9" t="s">
        <v>33</v>
      </c>
      <c r="B19" s="9">
        <f t="shared" si="6"/>
        <v>78.44</v>
      </c>
      <c r="C19" s="9">
        <f t="shared" si="7"/>
        <v>311</v>
      </c>
      <c r="D19" s="10">
        <v>186</v>
      </c>
      <c r="E19" s="10">
        <v>125</v>
      </c>
      <c r="F19" s="9">
        <f t="shared" si="8"/>
        <v>322</v>
      </c>
      <c r="G19" s="10">
        <v>193</v>
      </c>
      <c r="H19" s="10">
        <v>129</v>
      </c>
      <c r="I19" s="9">
        <v>4</v>
      </c>
      <c r="J19" s="9">
        <f t="shared" si="9"/>
        <v>78.44</v>
      </c>
      <c r="K19" s="9">
        <f t="shared" si="10"/>
        <v>31.38</v>
      </c>
      <c r="L19" s="9">
        <f t="shared" si="11"/>
        <v>47.06</v>
      </c>
      <c r="M19" s="16">
        <f t="shared" si="12"/>
        <v>31.38</v>
      </c>
      <c r="N19" s="16">
        <v>47.39</v>
      </c>
      <c r="O19" s="16">
        <f t="shared" si="13"/>
        <v>16.01</v>
      </c>
      <c r="P19" s="16">
        <f t="shared" si="14"/>
        <v>31.93</v>
      </c>
      <c r="Q19" s="16">
        <f t="shared" si="15"/>
        <v>15.92</v>
      </c>
      <c r="R19" s="16">
        <v>2</v>
      </c>
      <c r="S19" s="16">
        <f>Q19-R19</f>
        <v>13.92</v>
      </c>
      <c r="T19" s="16"/>
      <c r="U19" s="16">
        <f t="shared" si="17"/>
        <v>32.01</v>
      </c>
      <c r="V19" s="16">
        <f>ROUNDUP(S19+T19,0)</f>
        <v>14</v>
      </c>
    </row>
    <row r="20" s="1" customFormat="1" spans="1:22">
      <c r="A20" s="9" t="s">
        <v>34</v>
      </c>
      <c r="B20" s="9">
        <f t="shared" si="6"/>
        <v>10.93</v>
      </c>
      <c r="C20" s="9">
        <f t="shared" si="7"/>
        <v>45</v>
      </c>
      <c r="D20" s="10">
        <v>26</v>
      </c>
      <c r="E20" s="10">
        <v>19</v>
      </c>
      <c r="F20" s="9">
        <f t="shared" si="8"/>
        <v>43</v>
      </c>
      <c r="G20" s="10">
        <v>27</v>
      </c>
      <c r="H20" s="10">
        <v>16</v>
      </c>
      <c r="I20" s="9">
        <v>4</v>
      </c>
      <c r="J20" s="9">
        <f t="shared" si="9"/>
        <v>10.93</v>
      </c>
      <c r="K20" s="9">
        <f t="shared" si="10"/>
        <v>4.37</v>
      </c>
      <c r="L20" s="9">
        <f t="shared" si="11"/>
        <v>6.56</v>
      </c>
      <c r="M20" s="16">
        <f t="shared" si="12"/>
        <v>4.37</v>
      </c>
      <c r="N20" s="16">
        <v>8.56</v>
      </c>
      <c r="O20" s="16">
        <f t="shared" si="13"/>
        <v>4.19</v>
      </c>
      <c r="P20" s="16">
        <f t="shared" si="14"/>
        <v>4.33</v>
      </c>
      <c r="Q20" s="16">
        <f t="shared" si="15"/>
        <v>0.14</v>
      </c>
      <c r="R20" s="16">
        <v>2</v>
      </c>
      <c r="S20" s="16">
        <v>0</v>
      </c>
      <c r="T20" s="16">
        <f t="shared" ref="T20:T29" si="21">ROUND(M20/3058*270,0)</f>
        <v>0</v>
      </c>
      <c r="U20" s="16">
        <f t="shared" si="17"/>
        <v>6.19</v>
      </c>
      <c r="V20" s="16">
        <f t="shared" ref="V20:V29" si="22">ROUND(S20+T20,0)</f>
        <v>0</v>
      </c>
    </row>
    <row r="21" s="1" customFormat="1" spans="1:22">
      <c r="A21" s="11" t="s">
        <v>35</v>
      </c>
      <c r="B21" s="11">
        <f t="shared" ref="B21:H21" si="23">SUM(B22:B29)</f>
        <v>693.12</v>
      </c>
      <c r="C21" s="11">
        <f t="shared" si="23"/>
        <v>2828</v>
      </c>
      <c r="D21" s="11">
        <f t="shared" si="23"/>
        <v>1695</v>
      </c>
      <c r="E21" s="11">
        <f t="shared" si="23"/>
        <v>1133</v>
      </c>
      <c r="F21" s="11">
        <f t="shared" si="23"/>
        <v>2668</v>
      </c>
      <c r="G21" s="11">
        <f t="shared" si="23"/>
        <v>1781</v>
      </c>
      <c r="H21" s="11">
        <f t="shared" si="23"/>
        <v>887</v>
      </c>
      <c r="I21" s="11"/>
      <c r="J21" s="11">
        <f t="shared" ref="J21:P21" si="24">SUM(J22:J29)</f>
        <v>693.12</v>
      </c>
      <c r="K21" s="11">
        <f t="shared" si="24"/>
        <v>469.28</v>
      </c>
      <c r="L21" s="11">
        <f t="shared" si="24"/>
        <v>223.84</v>
      </c>
      <c r="M21" s="11">
        <f t="shared" si="24"/>
        <v>469.28</v>
      </c>
      <c r="N21" s="11">
        <f t="shared" si="24"/>
        <v>1031.87</v>
      </c>
      <c r="O21" s="11">
        <f t="shared" si="24"/>
        <v>562.59</v>
      </c>
      <c r="P21" s="11">
        <f t="shared" si="24"/>
        <v>464.53</v>
      </c>
      <c r="Q21" s="16"/>
      <c r="R21" s="11">
        <f t="shared" ref="R21:V21" si="25">SUM(R22:R29)</f>
        <v>266</v>
      </c>
      <c r="S21" s="16"/>
      <c r="T21" s="11">
        <f t="shared" si="25"/>
        <v>42</v>
      </c>
      <c r="U21" s="11">
        <f t="shared" si="25"/>
        <v>870.59</v>
      </c>
      <c r="V21" s="11">
        <f t="shared" si="25"/>
        <v>42</v>
      </c>
    </row>
    <row r="22" s="1" customFormat="1" spans="1:22">
      <c r="A22" s="9" t="s">
        <v>36</v>
      </c>
      <c r="B22" s="9">
        <f t="shared" ref="B22:B29" si="26">ROUND((D22+G22)*0.15+(E22+H22)*0.085,2)</f>
        <v>54.51</v>
      </c>
      <c r="C22" s="9">
        <f t="shared" ref="C22:C29" si="27">D22+E22</f>
        <v>266</v>
      </c>
      <c r="D22" s="10">
        <v>95</v>
      </c>
      <c r="E22" s="10">
        <v>171</v>
      </c>
      <c r="F22" s="9">
        <f t="shared" ref="F22:F29" si="28">G22+H22</f>
        <v>230</v>
      </c>
      <c r="G22" s="10">
        <v>95</v>
      </c>
      <c r="H22" s="10">
        <v>135</v>
      </c>
      <c r="I22" s="9">
        <v>6</v>
      </c>
      <c r="J22" s="9">
        <f t="shared" ref="J22:J29" si="29">B22</f>
        <v>54.51</v>
      </c>
      <c r="K22" s="9">
        <f t="shared" ref="K22:K29" si="30">ROUND(J22*I22/10,2)</f>
        <v>32.71</v>
      </c>
      <c r="L22" s="9">
        <f t="shared" ref="L22:L29" si="31">J22-K22</f>
        <v>21.8</v>
      </c>
      <c r="M22" s="16">
        <f t="shared" ref="M22:M29" si="32">K22</f>
        <v>32.71</v>
      </c>
      <c r="N22" s="16">
        <v>115.55</v>
      </c>
      <c r="O22" s="16">
        <f t="shared" ref="O22:O29" si="33">N22-M22</f>
        <v>82.84</v>
      </c>
      <c r="P22" s="16">
        <f t="shared" ref="P22:P29" si="34">ROUND((G22*3000+H22*1700)/10000*I22/10,2)</f>
        <v>30.87</v>
      </c>
      <c r="Q22" s="16">
        <f t="shared" ref="Q22:Q29" si="35">P22-O22</f>
        <v>-51.97</v>
      </c>
      <c r="R22" s="16">
        <v>18</v>
      </c>
      <c r="S22" s="16">
        <v>0</v>
      </c>
      <c r="T22" s="16">
        <f t="shared" si="21"/>
        <v>3</v>
      </c>
      <c r="U22" s="16">
        <f t="shared" ref="U22:U29" si="36">O22+R22+V22</f>
        <v>103.84</v>
      </c>
      <c r="V22" s="16">
        <f t="shared" si="22"/>
        <v>3</v>
      </c>
    </row>
    <row r="23" s="1" customFormat="1" spans="1:22">
      <c r="A23" s="9" t="s">
        <v>37</v>
      </c>
      <c r="B23" s="9">
        <f t="shared" si="26"/>
        <v>55.12</v>
      </c>
      <c r="C23" s="9">
        <f t="shared" si="27"/>
        <v>240</v>
      </c>
      <c r="D23" s="10">
        <v>133</v>
      </c>
      <c r="E23" s="10">
        <v>107</v>
      </c>
      <c r="F23" s="9">
        <f t="shared" si="28"/>
        <v>202</v>
      </c>
      <c r="G23" s="10">
        <v>137</v>
      </c>
      <c r="H23" s="10">
        <v>65</v>
      </c>
      <c r="I23" s="9">
        <v>6</v>
      </c>
      <c r="J23" s="9">
        <f t="shared" si="29"/>
        <v>55.12</v>
      </c>
      <c r="K23" s="9">
        <f t="shared" si="30"/>
        <v>33.07</v>
      </c>
      <c r="L23" s="9">
        <f t="shared" si="31"/>
        <v>22.05</v>
      </c>
      <c r="M23" s="16">
        <f t="shared" si="32"/>
        <v>33.07</v>
      </c>
      <c r="N23" s="16">
        <v>85.07</v>
      </c>
      <c r="O23" s="16">
        <f t="shared" si="33"/>
        <v>52</v>
      </c>
      <c r="P23" s="16">
        <f t="shared" si="34"/>
        <v>31.29</v>
      </c>
      <c r="Q23" s="16">
        <f t="shared" si="35"/>
        <v>-20.71</v>
      </c>
      <c r="R23" s="16">
        <v>16</v>
      </c>
      <c r="S23" s="16">
        <v>0</v>
      </c>
      <c r="T23" s="16">
        <f t="shared" si="21"/>
        <v>3</v>
      </c>
      <c r="U23" s="16">
        <f t="shared" si="36"/>
        <v>71</v>
      </c>
      <c r="V23" s="16">
        <f t="shared" si="22"/>
        <v>3</v>
      </c>
    </row>
    <row r="24" s="1" customFormat="1" spans="1:22">
      <c r="A24" s="9" t="s">
        <v>38</v>
      </c>
      <c r="B24" s="9">
        <f t="shared" si="26"/>
        <v>72.42</v>
      </c>
      <c r="C24" s="9">
        <f t="shared" si="27"/>
        <v>260</v>
      </c>
      <c r="D24" s="10">
        <v>228</v>
      </c>
      <c r="E24" s="10">
        <v>32</v>
      </c>
      <c r="F24" s="9">
        <f t="shared" si="28"/>
        <v>244</v>
      </c>
      <c r="G24" s="10">
        <v>227</v>
      </c>
      <c r="H24" s="10">
        <v>17</v>
      </c>
      <c r="I24" s="9">
        <v>6</v>
      </c>
      <c r="J24" s="9">
        <f t="shared" si="29"/>
        <v>72.42</v>
      </c>
      <c r="K24" s="9">
        <f t="shared" si="30"/>
        <v>43.45</v>
      </c>
      <c r="L24" s="9">
        <f t="shared" si="31"/>
        <v>28.97</v>
      </c>
      <c r="M24" s="16">
        <f t="shared" si="32"/>
        <v>43.45</v>
      </c>
      <c r="N24" s="16">
        <v>120.33</v>
      </c>
      <c r="O24" s="16">
        <f t="shared" si="33"/>
        <v>76.88</v>
      </c>
      <c r="P24" s="16">
        <f t="shared" si="34"/>
        <v>42.59</v>
      </c>
      <c r="Q24" s="16">
        <f t="shared" si="35"/>
        <v>-34.29</v>
      </c>
      <c r="R24" s="16">
        <v>25</v>
      </c>
      <c r="S24" s="16">
        <v>0</v>
      </c>
      <c r="T24" s="16">
        <f t="shared" si="21"/>
        <v>4</v>
      </c>
      <c r="U24" s="16">
        <f t="shared" si="36"/>
        <v>105.88</v>
      </c>
      <c r="V24" s="16">
        <f t="shared" si="22"/>
        <v>4</v>
      </c>
    </row>
    <row r="25" s="1" customFormat="1" spans="1:22">
      <c r="A25" s="9" t="s">
        <v>39</v>
      </c>
      <c r="B25" s="9">
        <f t="shared" si="26"/>
        <v>90.4</v>
      </c>
      <c r="C25" s="9">
        <f t="shared" si="27"/>
        <v>359</v>
      </c>
      <c r="D25" s="10">
        <v>208</v>
      </c>
      <c r="E25" s="10">
        <v>151</v>
      </c>
      <c r="F25" s="9">
        <f t="shared" si="28"/>
        <v>378</v>
      </c>
      <c r="G25" s="10">
        <v>219</v>
      </c>
      <c r="H25" s="10">
        <v>159</v>
      </c>
      <c r="I25" s="9">
        <v>6</v>
      </c>
      <c r="J25" s="9">
        <f t="shared" si="29"/>
        <v>90.4</v>
      </c>
      <c r="K25" s="9">
        <f t="shared" si="30"/>
        <v>54.24</v>
      </c>
      <c r="L25" s="9">
        <f t="shared" si="31"/>
        <v>36.16</v>
      </c>
      <c r="M25" s="16">
        <f t="shared" si="32"/>
        <v>54.24</v>
      </c>
      <c r="N25" s="16">
        <v>189.05</v>
      </c>
      <c r="O25" s="16">
        <f t="shared" si="33"/>
        <v>134.81</v>
      </c>
      <c r="P25" s="16">
        <f t="shared" si="34"/>
        <v>55.64</v>
      </c>
      <c r="Q25" s="16">
        <f t="shared" si="35"/>
        <v>-79.17</v>
      </c>
      <c r="R25" s="16">
        <v>30</v>
      </c>
      <c r="S25" s="16">
        <v>0</v>
      </c>
      <c r="T25" s="16">
        <f t="shared" si="21"/>
        <v>5</v>
      </c>
      <c r="U25" s="16">
        <f t="shared" si="36"/>
        <v>169.81</v>
      </c>
      <c r="V25" s="16">
        <f t="shared" si="22"/>
        <v>5</v>
      </c>
    </row>
    <row r="26" s="1" customFormat="1" spans="1:22">
      <c r="A26" s="9" t="s">
        <v>40</v>
      </c>
      <c r="B26" s="9">
        <f t="shared" si="26"/>
        <v>129.27</v>
      </c>
      <c r="C26" s="9">
        <f t="shared" si="27"/>
        <v>539</v>
      </c>
      <c r="D26" s="10">
        <v>313</v>
      </c>
      <c r="E26" s="10">
        <v>226</v>
      </c>
      <c r="F26" s="9">
        <f t="shared" si="28"/>
        <v>471</v>
      </c>
      <c r="G26" s="10">
        <v>355</v>
      </c>
      <c r="H26" s="10">
        <v>116</v>
      </c>
      <c r="I26" s="9">
        <v>6</v>
      </c>
      <c r="J26" s="9">
        <f t="shared" si="29"/>
        <v>129.27</v>
      </c>
      <c r="K26" s="9">
        <f t="shared" si="30"/>
        <v>77.56</v>
      </c>
      <c r="L26" s="9">
        <f t="shared" si="31"/>
        <v>51.71</v>
      </c>
      <c r="M26" s="16">
        <f t="shared" si="32"/>
        <v>77.56</v>
      </c>
      <c r="N26" s="16">
        <v>93.96</v>
      </c>
      <c r="O26" s="16">
        <f t="shared" si="33"/>
        <v>16.4</v>
      </c>
      <c r="P26" s="16">
        <f t="shared" si="34"/>
        <v>75.73</v>
      </c>
      <c r="Q26" s="16">
        <f t="shared" si="35"/>
        <v>59.33</v>
      </c>
      <c r="R26" s="16">
        <v>63</v>
      </c>
      <c r="S26" s="16">
        <v>0</v>
      </c>
      <c r="T26" s="16">
        <f t="shared" si="21"/>
        <v>7</v>
      </c>
      <c r="U26" s="16">
        <f t="shared" si="36"/>
        <v>86.4</v>
      </c>
      <c r="V26" s="16">
        <f t="shared" si="22"/>
        <v>7</v>
      </c>
    </row>
    <row r="27" s="1" customFormat="1" spans="1:22">
      <c r="A27" s="9" t="s">
        <v>41</v>
      </c>
      <c r="B27" s="9">
        <f t="shared" si="26"/>
        <v>8.82</v>
      </c>
      <c r="C27" s="9">
        <f t="shared" si="27"/>
        <v>32</v>
      </c>
      <c r="D27" s="10">
        <v>21</v>
      </c>
      <c r="E27" s="10">
        <v>11</v>
      </c>
      <c r="F27" s="9">
        <f t="shared" si="28"/>
        <v>35</v>
      </c>
      <c r="G27" s="10">
        <v>27</v>
      </c>
      <c r="H27" s="10">
        <v>8</v>
      </c>
      <c r="I27" s="9">
        <v>6</v>
      </c>
      <c r="J27" s="9">
        <f t="shared" si="29"/>
        <v>8.82</v>
      </c>
      <c r="K27" s="9">
        <f t="shared" si="30"/>
        <v>5.29</v>
      </c>
      <c r="L27" s="9">
        <f t="shared" si="31"/>
        <v>3.53</v>
      </c>
      <c r="M27" s="16">
        <f t="shared" si="32"/>
        <v>5.29</v>
      </c>
      <c r="N27" s="16">
        <v>15.65</v>
      </c>
      <c r="O27" s="16">
        <f t="shared" si="33"/>
        <v>10.36</v>
      </c>
      <c r="P27" s="16">
        <f t="shared" si="34"/>
        <v>5.68</v>
      </c>
      <c r="Q27" s="16">
        <f t="shared" si="35"/>
        <v>-4.68</v>
      </c>
      <c r="R27" s="16">
        <v>3</v>
      </c>
      <c r="S27" s="16">
        <v>0</v>
      </c>
      <c r="T27" s="16">
        <f t="shared" si="21"/>
        <v>0</v>
      </c>
      <c r="U27" s="16">
        <f t="shared" si="36"/>
        <v>13.36</v>
      </c>
      <c r="V27" s="16">
        <f t="shared" si="22"/>
        <v>0</v>
      </c>
    </row>
    <row r="28" s="1" customFormat="1" spans="1:22">
      <c r="A28" s="9" t="s">
        <v>42</v>
      </c>
      <c r="B28" s="9">
        <f t="shared" si="26"/>
        <v>15.53</v>
      </c>
      <c r="C28" s="9">
        <f t="shared" si="27"/>
        <v>64</v>
      </c>
      <c r="D28" s="10">
        <v>42</v>
      </c>
      <c r="E28" s="10">
        <v>22</v>
      </c>
      <c r="F28" s="9">
        <f t="shared" si="28"/>
        <v>59</v>
      </c>
      <c r="G28" s="10">
        <v>36</v>
      </c>
      <c r="H28" s="10">
        <v>23</v>
      </c>
      <c r="I28" s="9">
        <v>6</v>
      </c>
      <c r="J28" s="9">
        <f t="shared" si="29"/>
        <v>15.53</v>
      </c>
      <c r="K28" s="9">
        <f t="shared" si="30"/>
        <v>9.32</v>
      </c>
      <c r="L28" s="9">
        <f t="shared" si="31"/>
        <v>6.21</v>
      </c>
      <c r="M28" s="16">
        <f t="shared" si="32"/>
        <v>9.32</v>
      </c>
      <c r="N28" s="16">
        <v>20.24</v>
      </c>
      <c r="O28" s="16">
        <f t="shared" si="33"/>
        <v>10.92</v>
      </c>
      <c r="P28" s="16">
        <f t="shared" si="34"/>
        <v>8.83</v>
      </c>
      <c r="Q28" s="16">
        <f t="shared" si="35"/>
        <v>-2.09</v>
      </c>
      <c r="R28" s="16">
        <v>5</v>
      </c>
      <c r="S28" s="16">
        <v>0</v>
      </c>
      <c r="T28" s="16">
        <f t="shared" si="21"/>
        <v>1</v>
      </c>
      <c r="U28" s="16">
        <f t="shared" si="36"/>
        <v>16.92</v>
      </c>
      <c r="V28" s="16">
        <f t="shared" si="22"/>
        <v>1</v>
      </c>
    </row>
    <row r="29" s="1" customFormat="1" spans="1:22">
      <c r="A29" s="9" t="s">
        <v>43</v>
      </c>
      <c r="B29" s="9">
        <f t="shared" si="26"/>
        <v>267.05</v>
      </c>
      <c r="C29" s="9">
        <f t="shared" si="27"/>
        <v>1068</v>
      </c>
      <c r="D29" s="10">
        <v>655</v>
      </c>
      <c r="E29" s="10">
        <v>413</v>
      </c>
      <c r="F29" s="9">
        <f t="shared" si="28"/>
        <v>1049</v>
      </c>
      <c r="G29" s="10">
        <v>685</v>
      </c>
      <c r="H29" s="10">
        <v>364</v>
      </c>
      <c r="I29" s="9">
        <v>8</v>
      </c>
      <c r="J29" s="9">
        <f t="shared" si="29"/>
        <v>267.05</v>
      </c>
      <c r="K29" s="9">
        <f t="shared" si="30"/>
        <v>213.64</v>
      </c>
      <c r="L29" s="9">
        <f t="shared" si="31"/>
        <v>53.41</v>
      </c>
      <c r="M29" s="16">
        <f t="shared" si="32"/>
        <v>213.64</v>
      </c>
      <c r="N29" s="16">
        <v>392.02</v>
      </c>
      <c r="O29" s="16">
        <f t="shared" si="33"/>
        <v>178.38</v>
      </c>
      <c r="P29" s="16">
        <f t="shared" si="34"/>
        <v>213.9</v>
      </c>
      <c r="Q29" s="16">
        <f t="shared" si="35"/>
        <v>35.52</v>
      </c>
      <c r="R29" s="16">
        <v>106</v>
      </c>
      <c r="S29" s="16">
        <v>0</v>
      </c>
      <c r="T29" s="16">
        <f t="shared" si="21"/>
        <v>19</v>
      </c>
      <c r="U29" s="16">
        <f t="shared" si="36"/>
        <v>303.38</v>
      </c>
      <c r="V29" s="16">
        <f t="shared" si="22"/>
        <v>19</v>
      </c>
    </row>
    <row r="30" s="1" customFormat="1" spans="1:22">
      <c r="A30" s="11" t="s">
        <v>44</v>
      </c>
      <c r="B30" s="11">
        <f t="shared" ref="B30:H30" si="37">SUM(B31:B41)</f>
        <v>701.09</v>
      </c>
      <c r="C30" s="11">
        <f t="shared" si="37"/>
        <v>2980</v>
      </c>
      <c r="D30" s="11">
        <f t="shared" si="37"/>
        <v>1513</v>
      </c>
      <c r="E30" s="11">
        <f t="shared" si="37"/>
        <v>1467</v>
      </c>
      <c r="F30" s="11">
        <f t="shared" si="37"/>
        <v>2923</v>
      </c>
      <c r="G30" s="11">
        <f t="shared" si="37"/>
        <v>1553</v>
      </c>
      <c r="H30" s="11">
        <f t="shared" si="37"/>
        <v>1370</v>
      </c>
      <c r="I30" s="11"/>
      <c r="J30" s="11">
        <f t="shared" ref="J30:P30" si="38">SUM(J31:J41)</f>
        <v>701.09</v>
      </c>
      <c r="K30" s="11">
        <f t="shared" si="38"/>
        <v>511.66</v>
      </c>
      <c r="L30" s="11">
        <f t="shared" si="38"/>
        <v>189.43</v>
      </c>
      <c r="M30" s="11">
        <f t="shared" si="38"/>
        <v>511.66</v>
      </c>
      <c r="N30" s="11">
        <f t="shared" si="38"/>
        <v>1136.57</v>
      </c>
      <c r="O30" s="11">
        <f t="shared" si="38"/>
        <v>624.91</v>
      </c>
      <c r="P30" s="11">
        <f t="shared" si="38"/>
        <v>510.57</v>
      </c>
      <c r="Q30" s="16"/>
      <c r="R30" s="11">
        <f t="shared" ref="R30:V30" si="39">SUM(R31:R41)</f>
        <v>320</v>
      </c>
      <c r="S30" s="16"/>
      <c r="T30" s="11">
        <f t="shared" si="39"/>
        <v>40</v>
      </c>
      <c r="U30" s="11">
        <f t="shared" si="39"/>
        <v>1003.91</v>
      </c>
      <c r="V30" s="11">
        <f t="shared" si="39"/>
        <v>59</v>
      </c>
    </row>
    <row r="31" s="1" customFormat="1" spans="1:22">
      <c r="A31" s="9" t="s">
        <v>45</v>
      </c>
      <c r="B31" s="9">
        <f t="shared" ref="B31:B41" si="40">ROUND((D31+G31)*0.15+(E31+H31)*0.085,2)</f>
        <v>88.31</v>
      </c>
      <c r="C31" s="9">
        <f t="shared" ref="C31:C41" si="41">D31+E31</f>
        <v>418</v>
      </c>
      <c r="D31" s="10">
        <v>167</v>
      </c>
      <c r="E31" s="10">
        <v>251</v>
      </c>
      <c r="F31" s="9">
        <f t="shared" ref="F31:F41" si="42">G31+H31</f>
        <v>377</v>
      </c>
      <c r="G31" s="10">
        <v>152</v>
      </c>
      <c r="H31" s="10">
        <v>225</v>
      </c>
      <c r="I31" s="9">
        <v>6</v>
      </c>
      <c r="J31" s="9">
        <f t="shared" ref="J31:J41" si="43">B31</f>
        <v>88.31</v>
      </c>
      <c r="K31" s="9">
        <f t="shared" ref="K31:K41" si="44">ROUND(J31*I31/10,2)</f>
        <v>52.99</v>
      </c>
      <c r="L31" s="9">
        <f t="shared" ref="L31:L41" si="45">J31-K31</f>
        <v>35.32</v>
      </c>
      <c r="M31" s="16">
        <f t="shared" ref="M31:M41" si="46">K31</f>
        <v>52.99</v>
      </c>
      <c r="N31" s="16">
        <v>164.37</v>
      </c>
      <c r="O31" s="16">
        <f t="shared" ref="O31:O41" si="47">N31-M31</f>
        <v>111.38</v>
      </c>
      <c r="P31" s="16">
        <f t="shared" ref="P31:P41" si="48">ROUND((G31*3000+H31*1700)/10000*I31/10,2)</f>
        <v>50.31</v>
      </c>
      <c r="Q31" s="16">
        <f t="shared" ref="Q31:Q41" si="49">P31-O31</f>
        <v>-61.07</v>
      </c>
      <c r="R31" s="16">
        <v>32</v>
      </c>
      <c r="S31" s="16">
        <v>0</v>
      </c>
      <c r="T31" s="16">
        <f t="shared" ref="T31:T38" si="50">ROUND(M31/3058*270,0)</f>
        <v>5</v>
      </c>
      <c r="U31" s="16">
        <f t="shared" ref="U31:U41" si="51">O31+R31+V31</f>
        <v>148.38</v>
      </c>
      <c r="V31" s="16">
        <f t="shared" ref="V31:V38" si="52">ROUND(S31+T31,0)</f>
        <v>5</v>
      </c>
    </row>
    <row r="32" s="1" customFormat="1" spans="1:22">
      <c r="A32" s="9" t="s">
        <v>46</v>
      </c>
      <c r="B32" s="9">
        <f t="shared" si="40"/>
        <v>24</v>
      </c>
      <c r="C32" s="9">
        <f t="shared" si="41"/>
        <v>105</v>
      </c>
      <c r="D32" s="10">
        <v>53</v>
      </c>
      <c r="E32" s="10">
        <v>52</v>
      </c>
      <c r="F32" s="9">
        <f t="shared" si="42"/>
        <v>97</v>
      </c>
      <c r="G32" s="10">
        <v>52</v>
      </c>
      <c r="H32" s="10">
        <v>45</v>
      </c>
      <c r="I32" s="9">
        <v>8</v>
      </c>
      <c r="J32" s="9">
        <f t="shared" si="43"/>
        <v>24</v>
      </c>
      <c r="K32" s="9">
        <f t="shared" si="44"/>
        <v>19.2</v>
      </c>
      <c r="L32" s="9">
        <f t="shared" si="45"/>
        <v>4.8</v>
      </c>
      <c r="M32" s="16">
        <f t="shared" si="46"/>
        <v>19.2</v>
      </c>
      <c r="N32" s="16">
        <v>59.62</v>
      </c>
      <c r="O32" s="16">
        <f t="shared" si="47"/>
        <v>40.42</v>
      </c>
      <c r="P32" s="16">
        <f t="shared" si="48"/>
        <v>18.6</v>
      </c>
      <c r="Q32" s="16">
        <f t="shared" si="49"/>
        <v>-21.82</v>
      </c>
      <c r="R32" s="16">
        <v>13</v>
      </c>
      <c r="S32" s="16">
        <v>0</v>
      </c>
      <c r="T32" s="16">
        <f t="shared" si="50"/>
        <v>2</v>
      </c>
      <c r="U32" s="16">
        <f t="shared" si="51"/>
        <v>55.42</v>
      </c>
      <c r="V32" s="16">
        <f t="shared" si="52"/>
        <v>2</v>
      </c>
    </row>
    <row r="33" s="1" customFormat="1" spans="1:22">
      <c r="A33" s="9" t="s">
        <v>47</v>
      </c>
      <c r="B33" s="9">
        <f t="shared" si="40"/>
        <v>53.06</v>
      </c>
      <c r="C33" s="9">
        <f t="shared" si="41"/>
        <v>211</v>
      </c>
      <c r="D33" s="10">
        <v>84</v>
      </c>
      <c r="E33" s="10">
        <v>127</v>
      </c>
      <c r="F33" s="9">
        <f t="shared" si="42"/>
        <v>274</v>
      </c>
      <c r="G33" s="10">
        <v>98</v>
      </c>
      <c r="H33" s="10">
        <v>176</v>
      </c>
      <c r="I33" s="9">
        <v>8</v>
      </c>
      <c r="J33" s="9">
        <f t="shared" si="43"/>
        <v>53.06</v>
      </c>
      <c r="K33" s="9">
        <f t="shared" si="44"/>
        <v>42.45</v>
      </c>
      <c r="L33" s="9">
        <f t="shared" si="45"/>
        <v>10.61</v>
      </c>
      <c r="M33" s="16">
        <f t="shared" si="46"/>
        <v>42.45</v>
      </c>
      <c r="N33" s="16">
        <v>50.57</v>
      </c>
      <c r="O33" s="16">
        <f t="shared" si="47"/>
        <v>8.12</v>
      </c>
      <c r="P33" s="16">
        <f t="shared" si="48"/>
        <v>47.46</v>
      </c>
      <c r="Q33" s="16">
        <f t="shared" si="49"/>
        <v>39.34</v>
      </c>
      <c r="R33" s="16">
        <v>24</v>
      </c>
      <c r="S33" s="16">
        <f>Q33-R33</f>
        <v>15.34</v>
      </c>
      <c r="T33" s="16"/>
      <c r="U33" s="16">
        <f t="shared" si="51"/>
        <v>48.12</v>
      </c>
      <c r="V33" s="16">
        <f>ROUNDUP(S33+T33,0)</f>
        <v>16</v>
      </c>
    </row>
    <row r="34" s="1" customFormat="1" spans="1:22">
      <c r="A34" s="9" t="s">
        <v>48</v>
      </c>
      <c r="B34" s="9">
        <f t="shared" si="40"/>
        <v>90.85</v>
      </c>
      <c r="C34" s="9">
        <f t="shared" si="41"/>
        <v>356</v>
      </c>
      <c r="D34" s="10">
        <v>270</v>
      </c>
      <c r="E34" s="10">
        <v>86</v>
      </c>
      <c r="F34" s="9">
        <f t="shared" si="42"/>
        <v>322</v>
      </c>
      <c r="G34" s="10">
        <v>241</v>
      </c>
      <c r="H34" s="10">
        <v>81</v>
      </c>
      <c r="I34" s="9">
        <v>8</v>
      </c>
      <c r="J34" s="9">
        <f t="shared" si="43"/>
        <v>90.85</v>
      </c>
      <c r="K34" s="9">
        <f t="shared" si="44"/>
        <v>72.68</v>
      </c>
      <c r="L34" s="9">
        <f t="shared" si="45"/>
        <v>18.17</v>
      </c>
      <c r="M34" s="16">
        <f t="shared" si="46"/>
        <v>72.68</v>
      </c>
      <c r="N34" s="16">
        <v>164.28</v>
      </c>
      <c r="O34" s="16">
        <f t="shared" si="47"/>
        <v>91.6</v>
      </c>
      <c r="P34" s="16">
        <f t="shared" si="48"/>
        <v>68.86</v>
      </c>
      <c r="Q34" s="16">
        <f t="shared" si="49"/>
        <v>-22.74</v>
      </c>
      <c r="R34" s="16">
        <v>44</v>
      </c>
      <c r="S34" s="16">
        <v>0</v>
      </c>
      <c r="T34" s="16">
        <f t="shared" si="50"/>
        <v>6</v>
      </c>
      <c r="U34" s="16">
        <f t="shared" si="51"/>
        <v>141.6</v>
      </c>
      <c r="V34" s="16">
        <f t="shared" si="52"/>
        <v>6</v>
      </c>
    </row>
    <row r="35" s="1" customFormat="1" spans="1:22">
      <c r="A35" s="9" t="s">
        <v>49</v>
      </c>
      <c r="B35" s="9">
        <f t="shared" si="40"/>
        <v>87.56</v>
      </c>
      <c r="C35" s="9">
        <f t="shared" si="41"/>
        <v>340</v>
      </c>
      <c r="D35" s="10">
        <v>207</v>
      </c>
      <c r="E35" s="10">
        <v>133</v>
      </c>
      <c r="F35" s="9">
        <f t="shared" si="42"/>
        <v>349</v>
      </c>
      <c r="G35" s="10">
        <v>239</v>
      </c>
      <c r="H35" s="10">
        <v>110</v>
      </c>
      <c r="I35" s="9">
        <v>8</v>
      </c>
      <c r="J35" s="9">
        <f t="shared" si="43"/>
        <v>87.56</v>
      </c>
      <c r="K35" s="9">
        <f t="shared" si="44"/>
        <v>70.05</v>
      </c>
      <c r="L35" s="9">
        <f t="shared" si="45"/>
        <v>17.51</v>
      </c>
      <c r="M35" s="16">
        <f t="shared" si="46"/>
        <v>70.05</v>
      </c>
      <c r="N35" s="16">
        <v>157.22</v>
      </c>
      <c r="O35" s="16">
        <f t="shared" si="47"/>
        <v>87.17</v>
      </c>
      <c r="P35" s="16">
        <f t="shared" si="48"/>
        <v>72.32</v>
      </c>
      <c r="Q35" s="16">
        <f t="shared" si="49"/>
        <v>-14.85</v>
      </c>
      <c r="R35" s="16">
        <v>37</v>
      </c>
      <c r="S35" s="16">
        <v>0</v>
      </c>
      <c r="T35" s="16">
        <f t="shared" si="50"/>
        <v>6</v>
      </c>
      <c r="U35" s="16">
        <f t="shared" si="51"/>
        <v>130.17</v>
      </c>
      <c r="V35" s="16">
        <f t="shared" si="52"/>
        <v>6</v>
      </c>
    </row>
    <row r="36" s="1" customFormat="1" spans="1:22">
      <c r="A36" s="9" t="s">
        <v>50</v>
      </c>
      <c r="B36" s="9">
        <f t="shared" si="40"/>
        <v>111.47</v>
      </c>
      <c r="C36" s="9">
        <f t="shared" si="41"/>
        <v>504</v>
      </c>
      <c r="D36" s="10">
        <v>198</v>
      </c>
      <c r="E36" s="10">
        <v>306</v>
      </c>
      <c r="F36" s="9">
        <f t="shared" si="42"/>
        <v>490</v>
      </c>
      <c r="G36" s="10">
        <v>217</v>
      </c>
      <c r="H36" s="10">
        <v>273</v>
      </c>
      <c r="I36" s="9">
        <v>8</v>
      </c>
      <c r="J36" s="9">
        <f t="shared" si="43"/>
        <v>111.47</v>
      </c>
      <c r="K36" s="9">
        <f t="shared" si="44"/>
        <v>89.18</v>
      </c>
      <c r="L36" s="9">
        <f t="shared" si="45"/>
        <v>22.29</v>
      </c>
      <c r="M36" s="16">
        <f t="shared" si="46"/>
        <v>89.18</v>
      </c>
      <c r="N36" s="16">
        <v>223.61</v>
      </c>
      <c r="O36" s="16">
        <f t="shared" si="47"/>
        <v>134.43</v>
      </c>
      <c r="P36" s="16">
        <f t="shared" si="48"/>
        <v>89.21</v>
      </c>
      <c r="Q36" s="16">
        <f t="shared" si="49"/>
        <v>-45.22</v>
      </c>
      <c r="R36" s="16">
        <v>54</v>
      </c>
      <c r="S36" s="16">
        <v>0</v>
      </c>
      <c r="T36" s="16">
        <f t="shared" si="50"/>
        <v>8</v>
      </c>
      <c r="U36" s="16">
        <f t="shared" si="51"/>
        <v>196.43</v>
      </c>
      <c r="V36" s="16">
        <f t="shared" si="52"/>
        <v>8</v>
      </c>
    </row>
    <row r="37" s="1" customFormat="1" spans="1:22">
      <c r="A37" s="9" t="s">
        <v>51</v>
      </c>
      <c r="B37" s="9">
        <f t="shared" si="40"/>
        <v>53.21</v>
      </c>
      <c r="C37" s="9">
        <f t="shared" si="41"/>
        <v>221</v>
      </c>
      <c r="D37" s="10">
        <v>136</v>
      </c>
      <c r="E37" s="10">
        <v>85</v>
      </c>
      <c r="F37" s="9">
        <f t="shared" si="42"/>
        <v>200</v>
      </c>
      <c r="G37" s="10">
        <v>132</v>
      </c>
      <c r="H37" s="10">
        <v>68</v>
      </c>
      <c r="I37" s="9">
        <v>8</v>
      </c>
      <c r="J37" s="9">
        <f t="shared" si="43"/>
        <v>53.21</v>
      </c>
      <c r="K37" s="9">
        <f t="shared" si="44"/>
        <v>42.57</v>
      </c>
      <c r="L37" s="9">
        <f t="shared" si="45"/>
        <v>10.64</v>
      </c>
      <c r="M37" s="16">
        <f t="shared" si="46"/>
        <v>42.57</v>
      </c>
      <c r="N37" s="16">
        <v>46.62</v>
      </c>
      <c r="O37" s="16">
        <f t="shared" si="47"/>
        <v>4.05</v>
      </c>
      <c r="P37" s="16">
        <f t="shared" si="48"/>
        <v>40.93</v>
      </c>
      <c r="Q37" s="16">
        <f t="shared" si="49"/>
        <v>36.88</v>
      </c>
      <c r="R37" s="16">
        <v>38</v>
      </c>
      <c r="S37" s="16">
        <v>0</v>
      </c>
      <c r="T37" s="16">
        <f t="shared" si="50"/>
        <v>4</v>
      </c>
      <c r="U37" s="16">
        <f t="shared" si="51"/>
        <v>46.05</v>
      </c>
      <c r="V37" s="16">
        <f t="shared" si="52"/>
        <v>4</v>
      </c>
    </row>
    <row r="38" s="1" customFormat="1" spans="1:22">
      <c r="A38" s="9" t="s">
        <v>52</v>
      </c>
      <c r="B38" s="9">
        <f t="shared" si="40"/>
        <v>30.94</v>
      </c>
      <c r="C38" s="9">
        <f t="shared" si="41"/>
        <v>103</v>
      </c>
      <c r="D38" s="10">
        <v>83</v>
      </c>
      <c r="E38" s="10">
        <v>20</v>
      </c>
      <c r="F38" s="9">
        <f t="shared" si="42"/>
        <v>121</v>
      </c>
      <c r="G38" s="10">
        <v>100</v>
      </c>
      <c r="H38" s="10">
        <v>21</v>
      </c>
      <c r="I38" s="9">
        <v>8</v>
      </c>
      <c r="J38" s="9">
        <f t="shared" si="43"/>
        <v>30.94</v>
      </c>
      <c r="K38" s="9">
        <f t="shared" si="44"/>
        <v>24.75</v>
      </c>
      <c r="L38" s="9">
        <f t="shared" si="45"/>
        <v>6.19</v>
      </c>
      <c r="M38" s="16">
        <f t="shared" si="46"/>
        <v>24.75</v>
      </c>
      <c r="N38" s="16">
        <v>71.79</v>
      </c>
      <c r="O38" s="16">
        <f t="shared" si="47"/>
        <v>47.04</v>
      </c>
      <c r="P38" s="16">
        <f t="shared" si="48"/>
        <v>26.86</v>
      </c>
      <c r="Q38" s="16">
        <f t="shared" si="49"/>
        <v>-20.18</v>
      </c>
      <c r="R38" s="16">
        <v>12</v>
      </c>
      <c r="S38" s="16">
        <v>0</v>
      </c>
      <c r="T38" s="16">
        <f t="shared" si="50"/>
        <v>2</v>
      </c>
      <c r="U38" s="16">
        <f t="shared" si="51"/>
        <v>61.04</v>
      </c>
      <c r="V38" s="16">
        <f t="shared" si="52"/>
        <v>2</v>
      </c>
    </row>
    <row r="39" s="1" customFormat="1" spans="1:22">
      <c r="A39" s="9" t="s">
        <v>53</v>
      </c>
      <c r="B39" s="9">
        <f t="shared" si="40"/>
        <v>32.79</v>
      </c>
      <c r="C39" s="9">
        <f t="shared" si="41"/>
        <v>129</v>
      </c>
      <c r="D39" s="10">
        <v>89</v>
      </c>
      <c r="E39" s="10">
        <v>40</v>
      </c>
      <c r="F39" s="9">
        <f t="shared" si="42"/>
        <v>126</v>
      </c>
      <c r="G39" s="10">
        <v>82</v>
      </c>
      <c r="H39" s="10">
        <v>44</v>
      </c>
      <c r="I39" s="9">
        <v>8</v>
      </c>
      <c r="J39" s="9">
        <f t="shared" si="43"/>
        <v>32.79</v>
      </c>
      <c r="K39" s="9">
        <f t="shared" si="44"/>
        <v>26.23</v>
      </c>
      <c r="L39" s="9">
        <f t="shared" si="45"/>
        <v>6.56</v>
      </c>
      <c r="M39" s="16">
        <f t="shared" si="46"/>
        <v>26.23</v>
      </c>
      <c r="N39" s="16">
        <v>40.7</v>
      </c>
      <c r="O39" s="16">
        <f t="shared" si="47"/>
        <v>14.47</v>
      </c>
      <c r="P39" s="16">
        <f t="shared" si="48"/>
        <v>25.66</v>
      </c>
      <c r="Q39" s="16">
        <f t="shared" si="49"/>
        <v>11.19</v>
      </c>
      <c r="R39" s="16">
        <v>9</v>
      </c>
      <c r="S39" s="16">
        <f>Q39-R39</f>
        <v>2.19</v>
      </c>
      <c r="T39" s="16"/>
      <c r="U39" s="16">
        <f t="shared" si="51"/>
        <v>26.47</v>
      </c>
      <c r="V39" s="16">
        <f>ROUNDUP(S39+T39,0)</f>
        <v>3</v>
      </c>
    </row>
    <row r="40" s="1" customFormat="1" spans="1:22">
      <c r="A40" s="9" t="s">
        <v>54</v>
      </c>
      <c r="B40" s="9">
        <f t="shared" si="40"/>
        <v>50</v>
      </c>
      <c r="C40" s="9">
        <f t="shared" si="41"/>
        <v>223</v>
      </c>
      <c r="D40" s="10">
        <v>106</v>
      </c>
      <c r="E40" s="10">
        <v>117</v>
      </c>
      <c r="F40" s="9">
        <f t="shared" si="42"/>
        <v>200</v>
      </c>
      <c r="G40" s="10">
        <v>110</v>
      </c>
      <c r="H40" s="10">
        <v>90</v>
      </c>
      <c r="I40" s="9">
        <v>8</v>
      </c>
      <c r="J40" s="9">
        <f t="shared" si="43"/>
        <v>50</v>
      </c>
      <c r="K40" s="9">
        <f t="shared" si="44"/>
        <v>40</v>
      </c>
      <c r="L40" s="9">
        <f t="shared" si="45"/>
        <v>10</v>
      </c>
      <c r="M40" s="16">
        <f t="shared" si="46"/>
        <v>40</v>
      </c>
      <c r="N40" s="16">
        <v>41.37</v>
      </c>
      <c r="O40" s="16">
        <f t="shared" si="47"/>
        <v>1.37</v>
      </c>
      <c r="P40" s="16">
        <f t="shared" si="48"/>
        <v>38.64</v>
      </c>
      <c r="Q40" s="16">
        <f t="shared" si="49"/>
        <v>37.27</v>
      </c>
      <c r="R40" s="16">
        <v>40</v>
      </c>
      <c r="S40" s="16">
        <v>0</v>
      </c>
      <c r="T40" s="16">
        <f t="shared" ref="T40:T48" si="53">ROUND(M40/3058*270,0)</f>
        <v>4</v>
      </c>
      <c r="U40" s="16">
        <f t="shared" si="51"/>
        <v>45.37</v>
      </c>
      <c r="V40" s="16">
        <f t="shared" ref="V40:V48" si="54">ROUND(S40+T40,0)</f>
        <v>4</v>
      </c>
    </row>
    <row r="41" s="1" customFormat="1" spans="1:22">
      <c r="A41" s="9" t="s">
        <v>55</v>
      </c>
      <c r="B41" s="9">
        <f t="shared" si="40"/>
        <v>78.9</v>
      </c>
      <c r="C41" s="9">
        <f t="shared" si="41"/>
        <v>370</v>
      </c>
      <c r="D41" s="10">
        <v>120</v>
      </c>
      <c r="E41" s="10">
        <v>250</v>
      </c>
      <c r="F41" s="9">
        <f t="shared" si="42"/>
        <v>367</v>
      </c>
      <c r="G41" s="10">
        <v>130</v>
      </c>
      <c r="H41" s="10">
        <v>237</v>
      </c>
      <c r="I41" s="9">
        <v>4</v>
      </c>
      <c r="J41" s="9">
        <f t="shared" si="43"/>
        <v>78.9</v>
      </c>
      <c r="K41" s="9">
        <f t="shared" si="44"/>
        <v>31.56</v>
      </c>
      <c r="L41" s="9">
        <f t="shared" si="45"/>
        <v>47.34</v>
      </c>
      <c r="M41" s="16">
        <f t="shared" si="46"/>
        <v>31.56</v>
      </c>
      <c r="N41" s="16">
        <v>116.42</v>
      </c>
      <c r="O41" s="16">
        <f t="shared" si="47"/>
        <v>84.86</v>
      </c>
      <c r="P41" s="16">
        <f t="shared" si="48"/>
        <v>31.72</v>
      </c>
      <c r="Q41" s="16">
        <f t="shared" si="49"/>
        <v>-53.14</v>
      </c>
      <c r="R41" s="16">
        <v>17</v>
      </c>
      <c r="S41" s="16">
        <v>0</v>
      </c>
      <c r="T41" s="16">
        <f t="shared" si="53"/>
        <v>3</v>
      </c>
      <c r="U41" s="16">
        <f t="shared" si="51"/>
        <v>104.86</v>
      </c>
      <c r="V41" s="16">
        <f t="shared" si="54"/>
        <v>3</v>
      </c>
    </row>
    <row r="42" s="1" customFormat="1" spans="1:22">
      <c r="A42" s="11" t="s">
        <v>56</v>
      </c>
      <c r="B42" s="11">
        <f t="shared" ref="B42:H42" si="55">SUM(B43:B55)</f>
        <v>1555.01</v>
      </c>
      <c r="C42" s="11">
        <f t="shared" si="55"/>
        <v>6855</v>
      </c>
      <c r="D42" s="11">
        <f t="shared" si="55"/>
        <v>3154</v>
      </c>
      <c r="E42" s="11">
        <f t="shared" si="55"/>
        <v>3701</v>
      </c>
      <c r="F42" s="11">
        <f t="shared" si="55"/>
        <v>6583</v>
      </c>
      <c r="G42" s="11">
        <f t="shared" si="55"/>
        <v>3196</v>
      </c>
      <c r="H42" s="11">
        <f t="shared" si="55"/>
        <v>3387</v>
      </c>
      <c r="I42" s="11"/>
      <c r="J42" s="11">
        <f t="shared" ref="J42:P42" si="56">SUM(J43:J55)</f>
        <v>1555.01</v>
      </c>
      <c r="K42" s="11">
        <f t="shared" si="56"/>
        <v>793.4</v>
      </c>
      <c r="L42" s="11">
        <f t="shared" si="56"/>
        <v>761.61</v>
      </c>
      <c r="M42" s="11">
        <f t="shared" si="56"/>
        <v>793.4</v>
      </c>
      <c r="N42" s="11">
        <f t="shared" si="56"/>
        <v>1810.02</v>
      </c>
      <c r="O42" s="11">
        <f t="shared" si="56"/>
        <v>1016.62</v>
      </c>
      <c r="P42" s="11">
        <f t="shared" si="56"/>
        <v>783.18</v>
      </c>
      <c r="Q42" s="16"/>
      <c r="R42" s="11">
        <f t="shared" ref="R42:V42" si="57">SUM(R43:R55)</f>
        <v>295</v>
      </c>
      <c r="S42" s="16"/>
      <c r="T42" s="11">
        <f t="shared" si="57"/>
        <v>25</v>
      </c>
      <c r="U42" s="11">
        <f t="shared" si="57"/>
        <v>1393.62</v>
      </c>
      <c r="V42" s="11">
        <f t="shared" si="57"/>
        <v>82</v>
      </c>
    </row>
    <row r="43" s="1" customFormat="1" spans="1:22">
      <c r="A43" s="9" t="s">
        <v>57</v>
      </c>
      <c r="B43" s="9">
        <f t="shared" ref="B43:B55" si="58">ROUND((D43+G43)*0.15+(E43+H43)*0.085,2)</f>
        <v>22.77</v>
      </c>
      <c r="C43" s="9">
        <f t="shared" ref="C43:C55" si="59">D43+E43</f>
        <v>102</v>
      </c>
      <c r="D43" s="10">
        <v>46</v>
      </c>
      <c r="E43" s="10">
        <v>56</v>
      </c>
      <c r="F43" s="9">
        <f t="shared" ref="F43:F55" si="60">G43+H43</f>
        <v>97</v>
      </c>
      <c r="G43" s="10">
        <v>44</v>
      </c>
      <c r="H43" s="10">
        <v>53</v>
      </c>
      <c r="I43" s="9">
        <v>2</v>
      </c>
      <c r="J43" s="9">
        <f t="shared" ref="J43:J55" si="61">B43</f>
        <v>22.77</v>
      </c>
      <c r="K43" s="9">
        <f t="shared" ref="K43:K55" si="62">ROUND(J43*I43/10,2)</f>
        <v>4.55</v>
      </c>
      <c r="L43" s="9">
        <f t="shared" ref="L43:L55" si="63">J43-K43</f>
        <v>18.22</v>
      </c>
      <c r="M43" s="16">
        <f t="shared" ref="M43:M55" si="64">K43</f>
        <v>4.55</v>
      </c>
      <c r="N43" s="16">
        <v>94.32</v>
      </c>
      <c r="O43" s="16">
        <f t="shared" ref="O43:O55" si="65">N43-M43</f>
        <v>89.77</v>
      </c>
      <c r="P43" s="16">
        <f t="shared" ref="P43:P55" si="66">ROUND((G43*3000+H43*1700)/10000*I43/10,2)</f>
        <v>4.44</v>
      </c>
      <c r="Q43" s="16">
        <f t="shared" ref="Q43:Q55" si="67">P43-O43</f>
        <v>-85.33</v>
      </c>
      <c r="R43" s="16">
        <v>0</v>
      </c>
      <c r="S43" s="16">
        <v>0</v>
      </c>
      <c r="T43" s="16">
        <f t="shared" si="53"/>
        <v>0</v>
      </c>
      <c r="U43" s="16">
        <f t="shared" ref="U43:U55" si="68">O43+R43+V43</f>
        <v>89.77</v>
      </c>
      <c r="V43" s="16">
        <f t="shared" si="54"/>
        <v>0</v>
      </c>
    </row>
    <row r="44" s="1" customFormat="1" spans="1:22">
      <c r="A44" s="9" t="s">
        <v>58</v>
      </c>
      <c r="B44" s="9">
        <f t="shared" si="58"/>
        <v>17.83</v>
      </c>
      <c r="C44" s="9">
        <f t="shared" si="59"/>
        <v>80</v>
      </c>
      <c r="D44" s="10">
        <v>47</v>
      </c>
      <c r="E44" s="10">
        <v>33</v>
      </c>
      <c r="F44" s="9">
        <f t="shared" si="60"/>
        <v>64</v>
      </c>
      <c r="G44" s="10">
        <v>39</v>
      </c>
      <c r="H44" s="10">
        <v>25</v>
      </c>
      <c r="I44" s="9">
        <v>2</v>
      </c>
      <c r="J44" s="9">
        <f t="shared" si="61"/>
        <v>17.83</v>
      </c>
      <c r="K44" s="9">
        <f t="shared" si="62"/>
        <v>3.57</v>
      </c>
      <c r="L44" s="9">
        <f t="shared" si="63"/>
        <v>14.26</v>
      </c>
      <c r="M44" s="16">
        <f t="shared" si="64"/>
        <v>3.57</v>
      </c>
      <c r="N44" s="16">
        <v>38.54</v>
      </c>
      <c r="O44" s="16">
        <f t="shared" si="65"/>
        <v>34.97</v>
      </c>
      <c r="P44" s="16">
        <f t="shared" si="66"/>
        <v>3.19</v>
      </c>
      <c r="Q44" s="16">
        <f t="shared" si="67"/>
        <v>-31.78</v>
      </c>
      <c r="R44" s="16">
        <v>0</v>
      </c>
      <c r="S44" s="16">
        <v>0</v>
      </c>
      <c r="T44" s="16">
        <f t="shared" si="53"/>
        <v>0</v>
      </c>
      <c r="U44" s="16">
        <f t="shared" si="68"/>
        <v>34.97</v>
      </c>
      <c r="V44" s="16">
        <f t="shared" si="54"/>
        <v>0</v>
      </c>
    </row>
    <row r="45" s="1" customFormat="1" spans="1:22">
      <c r="A45" s="9" t="s">
        <v>59</v>
      </c>
      <c r="B45" s="9">
        <f t="shared" si="58"/>
        <v>23.04</v>
      </c>
      <c r="C45" s="9">
        <f t="shared" si="59"/>
        <v>101</v>
      </c>
      <c r="D45" s="10">
        <v>61</v>
      </c>
      <c r="E45" s="10">
        <v>40</v>
      </c>
      <c r="F45" s="9">
        <f t="shared" si="60"/>
        <v>79</v>
      </c>
      <c r="G45" s="10">
        <v>58</v>
      </c>
      <c r="H45" s="10">
        <v>21</v>
      </c>
      <c r="I45" s="9">
        <v>2</v>
      </c>
      <c r="J45" s="9">
        <f t="shared" si="61"/>
        <v>23.04</v>
      </c>
      <c r="K45" s="9">
        <f t="shared" si="62"/>
        <v>4.61</v>
      </c>
      <c r="L45" s="9">
        <f t="shared" si="63"/>
        <v>18.43</v>
      </c>
      <c r="M45" s="16">
        <f t="shared" si="64"/>
        <v>4.61</v>
      </c>
      <c r="N45" s="16">
        <v>10.16</v>
      </c>
      <c r="O45" s="16">
        <f t="shared" si="65"/>
        <v>5.55</v>
      </c>
      <c r="P45" s="16">
        <f t="shared" si="66"/>
        <v>4.19</v>
      </c>
      <c r="Q45" s="16">
        <f t="shared" si="67"/>
        <v>-1.36</v>
      </c>
      <c r="R45" s="16">
        <v>2</v>
      </c>
      <c r="S45" s="16">
        <v>0</v>
      </c>
      <c r="T45" s="16">
        <f t="shared" si="53"/>
        <v>0</v>
      </c>
      <c r="U45" s="16">
        <f t="shared" si="68"/>
        <v>7.55</v>
      </c>
      <c r="V45" s="16">
        <f t="shared" si="54"/>
        <v>0</v>
      </c>
    </row>
    <row r="46" s="1" customFormat="1" spans="1:22">
      <c r="A46" s="9" t="s">
        <v>60</v>
      </c>
      <c r="B46" s="9">
        <f t="shared" si="58"/>
        <v>40.1</v>
      </c>
      <c r="C46" s="9">
        <f t="shared" si="59"/>
        <v>179</v>
      </c>
      <c r="D46" s="10">
        <v>99</v>
      </c>
      <c r="E46" s="10">
        <v>80</v>
      </c>
      <c r="F46" s="9">
        <f t="shared" si="60"/>
        <v>149</v>
      </c>
      <c r="G46" s="10">
        <v>89</v>
      </c>
      <c r="H46" s="10">
        <v>60</v>
      </c>
      <c r="I46" s="9">
        <v>2</v>
      </c>
      <c r="J46" s="9">
        <f t="shared" si="61"/>
        <v>40.1</v>
      </c>
      <c r="K46" s="9">
        <f t="shared" si="62"/>
        <v>8.02</v>
      </c>
      <c r="L46" s="9">
        <f t="shared" si="63"/>
        <v>32.08</v>
      </c>
      <c r="M46" s="16">
        <f t="shared" si="64"/>
        <v>8.02</v>
      </c>
      <c r="N46" s="16">
        <v>53.66</v>
      </c>
      <c r="O46" s="16">
        <f t="shared" si="65"/>
        <v>45.64</v>
      </c>
      <c r="P46" s="16">
        <f t="shared" si="66"/>
        <v>7.38</v>
      </c>
      <c r="Q46" s="16">
        <f t="shared" si="67"/>
        <v>-38.26</v>
      </c>
      <c r="R46" s="16">
        <v>0</v>
      </c>
      <c r="S46" s="16">
        <v>0</v>
      </c>
      <c r="T46" s="16">
        <f t="shared" si="53"/>
        <v>1</v>
      </c>
      <c r="U46" s="16">
        <f t="shared" si="68"/>
        <v>46.64</v>
      </c>
      <c r="V46" s="16">
        <f t="shared" si="54"/>
        <v>1</v>
      </c>
    </row>
    <row r="47" s="1" customFormat="1" spans="1:22">
      <c r="A47" s="9" t="s">
        <v>61</v>
      </c>
      <c r="B47" s="9">
        <f t="shared" si="58"/>
        <v>60.39</v>
      </c>
      <c r="C47" s="9">
        <f t="shared" si="59"/>
        <v>253</v>
      </c>
      <c r="D47" s="10">
        <v>130</v>
      </c>
      <c r="E47" s="10">
        <v>123</v>
      </c>
      <c r="F47" s="9">
        <f t="shared" si="60"/>
        <v>264</v>
      </c>
      <c r="G47" s="10">
        <v>123</v>
      </c>
      <c r="H47" s="10">
        <v>141</v>
      </c>
      <c r="I47" s="9">
        <v>2</v>
      </c>
      <c r="J47" s="9">
        <f t="shared" si="61"/>
        <v>60.39</v>
      </c>
      <c r="K47" s="9">
        <f t="shared" si="62"/>
        <v>12.08</v>
      </c>
      <c r="L47" s="9">
        <f t="shared" si="63"/>
        <v>48.31</v>
      </c>
      <c r="M47" s="16">
        <f t="shared" si="64"/>
        <v>12.08</v>
      </c>
      <c r="N47" s="16">
        <v>71.98</v>
      </c>
      <c r="O47" s="16">
        <f t="shared" si="65"/>
        <v>59.9</v>
      </c>
      <c r="P47" s="16">
        <f t="shared" si="66"/>
        <v>12.17</v>
      </c>
      <c r="Q47" s="16">
        <f t="shared" si="67"/>
        <v>-47.73</v>
      </c>
      <c r="R47" s="16">
        <v>0</v>
      </c>
      <c r="S47" s="16">
        <v>0</v>
      </c>
      <c r="T47" s="16">
        <f t="shared" si="53"/>
        <v>1</v>
      </c>
      <c r="U47" s="16">
        <f t="shared" si="68"/>
        <v>60.9</v>
      </c>
      <c r="V47" s="16">
        <f t="shared" si="54"/>
        <v>1</v>
      </c>
    </row>
    <row r="48" s="1" customFormat="1" spans="1:22">
      <c r="A48" s="9" t="s">
        <v>62</v>
      </c>
      <c r="B48" s="9">
        <f t="shared" si="58"/>
        <v>100.23</v>
      </c>
      <c r="C48" s="9">
        <f t="shared" si="59"/>
        <v>449</v>
      </c>
      <c r="D48" s="10">
        <v>189</v>
      </c>
      <c r="E48" s="10">
        <v>260</v>
      </c>
      <c r="F48" s="9">
        <f t="shared" si="60"/>
        <v>435</v>
      </c>
      <c r="G48" s="10">
        <v>197</v>
      </c>
      <c r="H48" s="10">
        <v>238</v>
      </c>
      <c r="I48" s="9">
        <v>4</v>
      </c>
      <c r="J48" s="9">
        <f t="shared" si="61"/>
        <v>100.23</v>
      </c>
      <c r="K48" s="9">
        <f t="shared" si="62"/>
        <v>40.09</v>
      </c>
      <c r="L48" s="9">
        <f t="shared" si="63"/>
        <v>60.14</v>
      </c>
      <c r="M48" s="16">
        <f t="shared" si="64"/>
        <v>40.09</v>
      </c>
      <c r="N48" s="16">
        <v>204.82</v>
      </c>
      <c r="O48" s="16">
        <f t="shared" si="65"/>
        <v>164.73</v>
      </c>
      <c r="P48" s="16">
        <f t="shared" si="66"/>
        <v>39.82</v>
      </c>
      <c r="Q48" s="16">
        <f t="shared" si="67"/>
        <v>-124.91</v>
      </c>
      <c r="R48" s="16">
        <v>0</v>
      </c>
      <c r="S48" s="16">
        <v>0</v>
      </c>
      <c r="T48" s="16">
        <f t="shared" si="53"/>
        <v>4</v>
      </c>
      <c r="U48" s="16">
        <f t="shared" si="68"/>
        <v>168.73</v>
      </c>
      <c r="V48" s="16">
        <f t="shared" si="54"/>
        <v>4</v>
      </c>
    </row>
    <row r="49" s="1" customFormat="1" spans="1:22">
      <c r="A49" s="9" t="s">
        <v>63</v>
      </c>
      <c r="B49" s="9">
        <f t="shared" si="58"/>
        <v>313.36</v>
      </c>
      <c r="C49" s="9">
        <f t="shared" si="59"/>
        <v>1339</v>
      </c>
      <c r="D49" s="10">
        <v>614</v>
      </c>
      <c r="E49" s="10">
        <v>725</v>
      </c>
      <c r="F49" s="9">
        <f t="shared" si="60"/>
        <v>1371</v>
      </c>
      <c r="G49" s="10">
        <v>663</v>
      </c>
      <c r="H49" s="10">
        <v>708</v>
      </c>
      <c r="I49" s="9">
        <v>8</v>
      </c>
      <c r="J49" s="9">
        <f t="shared" si="61"/>
        <v>313.36</v>
      </c>
      <c r="K49" s="9">
        <f t="shared" si="62"/>
        <v>250.69</v>
      </c>
      <c r="L49" s="9">
        <f t="shared" si="63"/>
        <v>62.67</v>
      </c>
      <c r="M49" s="16">
        <f t="shared" si="64"/>
        <v>250.69</v>
      </c>
      <c r="N49" s="16">
        <v>380.68</v>
      </c>
      <c r="O49" s="16">
        <f t="shared" si="65"/>
        <v>129.99</v>
      </c>
      <c r="P49" s="16">
        <f t="shared" si="66"/>
        <v>255.41</v>
      </c>
      <c r="Q49" s="16">
        <f t="shared" si="67"/>
        <v>125.42</v>
      </c>
      <c r="R49" s="16">
        <v>91</v>
      </c>
      <c r="S49" s="16">
        <f t="shared" ref="S49:S55" si="69">Q49-R49</f>
        <v>34.42</v>
      </c>
      <c r="T49" s="16"/>
      <c r="U49" s="16">
        <f t="shared" si="68"/>
        <v>255.99</v>
      </c>
      <c r="V49" s="16">
        <f t="shared" ref="V49:V55" si="70">ROUNDUP(S49+T49,0)</f>
        <v>35</v>
      </c>
    </row>
    <row r="50" s="1" customFormat="1" spans="1:22">
      <c r="A50" s="9" t="s">
        <v>64</v>
      </c>
      <c r="B50" s="9">
        <f t="shared" si="58"/>
        <v>131.15</v>
      </c>
      <c r="C50" s="9">
        <f t="shared" si="59"/>
        <v>677</v>
      </c>
      <c r="D50" s="10">
        <v>176</v>
      </c>
      <c r="E50" s="10">
        <v>501</v>
      </c>
      <c r="F50" s="9">
        <f t="shared" si="60"/>
        <v>586</v>
      </c>
      <c r="G50" s="10">
        <v>190</v>
      </c>
      <c r="H50" s="10">
        <v>396</v>
      </c>
      <c r="I50" s="9">
        <v>8</v>
      </c>
      <c r="J50" s="9">
        <f t="shared" si="61"/>
        <v>131.15</v>
      </c>
      <c r="K50" s="9">
        <f t="shared" si="62"/>
        <v>104.92</v>
      </c>
      <c r="L50" s="9">
        <f t="shared" si="63"/>
        <v>26.23</v>
      </c>
      <c r="M50" s="16">
        <f t="shared" si="64"/>
        <v>104.92</v>
      </c>
      <c r="N50" s="16">
        <v>250.11</v>
      </c>
      <c r="O50" s="16">
        <f t="shared" si="65"/>
        <v>145.19</v>
      </c>
      <c r="P50" s="16">
        <f t="shared" si="66"/>
        <v>99.46</v>
      </c>
      <c r="Q50" s="16">
        <f t="shared" si="67"/>
        <v>-45.73</v>
      </c>
      <c r="R50" s="16">
        <v>53</v>
      </c>
      <c r="S50" s="16">
        <v>0</v>
      </c>
      <c r="T50" s="16">
        <f t="shared" ref="T50:T53" si="71">ROUND(M50/3058*270,0)</f>
        <v>9</v>
      </c>
      <c r="U50" s="16">
        <f t="shared" si="68"/>
        <v>207.19</v>
      </c>
      <c r="V50" s="16">
        <f t="shared" ref="V50:V53" si="72">ROUND(S50+T50,0)</f>
        <v>9</v>
      </c>
    </row>
    <row r="51" s="1" customFormat="1" spans="1:22">
      <c r="A51" s="9" t="s">
        <v>65</v>
      </c>
      <c r="B51" s="9">
        <f t="shared" si="58"/>
        <v>71.58</v>
      </c>
      <c r="C51" s="9">
        <f t="shared" si="59"/>
        <v>326</v>
      </c>
      <c r="D51" s="10">
        <v>158</v>
      </c>
      <c r="E51" s="10">
        <v>168</v>
      </c>
      <c r="F51" s="9">
        <f t="shared" si="60"/>
        <v>289</v>
      </c>
      <c r="G51" s="10">
        <v>139</v>
      </c>
      <c r="H51" s="10">
        <v>150</v>
      </c>
      <c r="I51" s="9">
        <v>8</v>
      </c>
      <c r="J51" s="9">
        <f t="shared" si="61"/>
        <v>71.58</v>
      </c>
      <c r="K51" s="9">
        <f t="shared" si="62"/>
        <v>57.26</v>
      </c>
      <c r="L51" s="9">
        <f t="shared" si="63"/>
        <v>14.32</v>
      </c>
      <c r="M51" s="16">
        <f t="shared" si="64"/>
        <v>57.26</v>
      </c>
      <c r="N51" s="16">
        <v>126.25</v>
      </c>
      <c r="O51" s="16">
        <f t="shared" si="65"/>
        <v>68.99</v>
      </c>
      <c r="P51" s="16">
        <f t="shared" si="66"/>
        <v>53.76</v>
      </c>
      <c r="Q51" s="16">
        <f t="shared" si="67"/>
        <v>-15.23</v>
      </c>
      <c r="R51" s="16">
        <v>35</v>
      </c>
      <c r="S51" s="16">
        <v>0</v>
      </c>
      <c r="T51" s="16">
        <f t="shared" si="71"/>
        <v>5</v>
      </c>
      <c r="U51" s="16">
        <f t="shared" si="68"/>
        <v>108.99</v>
      </c>
      <c r="V51" s="16">
        <f t="shared" si="72"/>
        <v>5</v>
      </c>
    </row>
    <row r="52" s="1" customFormat="1" spans="1:22">
      <c r="A52" s="9" t="s">
        <v>66</v>
      </c>
      <c r="B52" s="9">
        <f t="shared" si="58"/>
        <v>108.75</v>
      </c>
      <c r="C52" s="9">
        <f t="shared" si="59"/>
        <v>429</v>
      </c>
      <c r="D52" s="10">
        <v>246</v>
      </c>
      <c r="E52" s="10">
        <v>183</v>
      </c>
      <c r="F52" s="9">
        <f t="shared" si="60"/>
        <v>452</v>
      </c>
      <c r="G52" s="10">
        <v>275</v>
      </c>
      <c r="H52" s="10">
        <v>177</v>
      </c>
      <c r="I52" s="9">
        <v>2</v>
      </c>
      <c r="J52" s="9">
        <f t="shared" si="61"/>
        <v>108.75</v>
      </c>
      <c r="K52" s="9">
        <f t="shared" si="62"/>
        <v>21.75</v>
      </c>
      <c r="L52" s="9">
        <f t="shared" si="63"/>
        <v>87</v>
      </c>
      <c r="M52" s="16">
        <f t="shared" si="64"/>
        <v>21.75</v>
      </c>
      <c r="N52" s="16">
        <v>19.7</v>
      </c>
      <c r="O52" s="16">
        <f t="shared" si="65"/>
        <v>-2.05</v>
      </c>
      <c r="P52" s="16">
        <f t="shared" si="66"/>
        <v>22.52</v>
      </c>
      <c r="Q52" s="16">
        <f t="shared" si="67"/>
        <v>24.57</v>
      </c>
      <c r="R52" s="16">
        <v>19</v>
      </c>
      <c r="S52" s="16">
        <f t="shared" si="69"/>
        <v>5.57</v>
      </c>
      <c r="T52" s="16"/>
      <c r="U52" s="16">
        <f t="shared" si="68"/>
        <v>22.95</v>
      </c>
      <c r="V52" s="16">
        <f t="shared" si="70"/>
        <v>6</v>
      </c>
    </row>
    <row r="53" s="1" customFormat="1" spans="1:22">
      <c r="A53" s="9" t="s">
        <v>67</v>
      </c>
      <c r="B53" s="9">
        <f t="shared" si="58"/>
        <v>258.93</v>
      </c>
      <c r="C53" s="9">
        <f t="shared" si="59"/>
        <v>1051</v>
      </c>
      <c r="D53" s="10">
        <v>641</v>
      </c>
      <c r="E53" s="10">
        <v>410</v>
      </c>
      <c r="F53" s="9">
        <f t="shared" si="60"/>
        <v>1024</v>
      </c>
      <c r="G53" s="10">
        <v>629</v>
      </c>
      <c r="H53" s="10">
        <v>395</v>
      </c>
      <c r="I53" s="9">
        <v>2</v>
      </c>
      <c r="J53" s="9">
        <f t="shared" si="61"/>
        <v>258.93</v>
      </c>
      <c r="K53" s="9">
        <f t="shared" si="62"/>
        <v>51.79</v>
      </c>
      <c r="L53" s="9">
        <f t="shared" si="63"/>
        <v>207.14</v>
      </c>
      <c r="M53" s="16">
        <f t="shared" si="64"/>
        <v>51.79</v>
      </c>
      <c r="N53" s="16">
        <v>178.54</v>
      </c>
      <c r="O53" s="16">
        <f t="shared" si="65"/>
        <v>126.75</v>
      </c>
      <c r="P53" s="16">
        <f t="shared" si="66"/>
        <v>51.17</v>
      </c>
      <c r="Q53" s="16">
        <f t="shared" si="67"/>
        <v>-75.58</v>
      </c>
      <c r="R53" s="16">
        <v>27</v>
      </c>
      <c r="S53" s="16">
        <v>0</v>
      </c>
      <c r="T53" s="16">
        <f t="shared" si="71"/>
        <v>5</v>
      </c>
      <c r="U53" s="16">
        <f t="shared" si="68"/>
        <v>158.75</v>
      </c>
      <c r="V53" s="16">
        <f t="shared" si="72"/>
        <v>5</v>
      </c>
    </row>
    <row r="54" s="1" customFormat="1" spans="1:22">
      <c r="A54" s="9" t="s">
        <v>68</v>
      </c>
      <c r="B54" s="9">
        <f t="shared" si="58"/>
        <v>356.59</v>
      </c>
      <c r="C54" s="9">
        <f t="shared" si="59"/>
        <v>1637</v>
      </c>
      <c r="D54" s="10">
        <v>649</v>
      </c>
      <c r="E54" s="10">
        <v>988</v>
      </c>
      <c r="F54" s="9">
        <f t="shared" si="60"/>
        <v>1561</v>
      </c>
      <c r="G54" s="10">
        <v>655</v>
      </c>
      <c r="H54" s="10">
        <v>906</v>
      </c>
      <c r="I54" s="9">
        <v>6</v>
      </c>
      <c r="J54" s="9">
        <f t="shared" si="61"/>
        <v>356.59</v>
      </c>
      <c r="K54" s="9">
        <f t="shared" si="62"/>
        <v>213.95</v>
      </c>
      <c r="L54" s="9">
        <f t="shared" si="63"/>
        <v>142.64</v>
      </c>
      <c r="M54" s="16">
        <f t="shared" si="64"/>
        <v>213.95</v>
      </c>
      <c r="N54" s="16">
        <v>356.93</v>
      </c>
      <c r="O54" s="16">
        <f t="shared" si="65"/>
        <v>142.98</v>
      </c>
      <c r="P54" s="16">
        <f t="shared" si="66"/>
        <v>210.31</v>
      </c>
      <c r="Q54" s="16">
        <f t="shared" si="67"/>
        <v>67.33</v>
      </c>
      <c r="R54" s="16">
        <v>64</v>
      </c>
      <c r="S54" s="16">
        <f t="shared" si="69"/>
        <v>3.32999999999998</v>
      </c>
      <c r="T54" s="16"/>
      <c r="U54" s="16">
        <f t="shared" si="68"/>
        <v>210.98</v>
      </c>
      <c r="V54" s="16">
        <f t="shared" si="70"/>
        <v>4</v>
      </c>
    </row>
    <row r="55" s="1" customFormat="1" spans="1:22">
      <c r="A55" s="9" t="s">
        <v>69</v>
      </c>
      <c r="B55" s="9">
        <f t="shared" si="58"/>
        <v>50.29</v>
      </c>
      <c r="C55" s="9">
        <f t="shared" si="59"/>
        <v>232</v>
      </c>
      <c r="D55" s="10">
        <v>98</v>
      </c>
      <c r="E55" s="10">
        <v>134</v>
      </c>
      <c r="F55" s="9">
        <f t="shared" si="60"/>
        <v>212</v>
      </c>
      <c r="G55" s="10">
        <v>95</v>
      </c>
      <c r="H55" s="10">
        <v>117</v>
      </c>
      <c r="I55" s="9">
        <v>4</v>
      </c>
      <c r="J55" s="9">
        <f t="shared" si="61"/>
        <v>50.29</v>
      </c>
      <c r="K55" s="9">
        <f t="shared" si="62"/>
        <v>20.12</v>
      </c>
      <c r="L55" s="9">
        <f t="shared" si="63"/>
        <v>30.17</v>
      </c>
      <c r="M55" s="16">
        <f t="shared" si="64"/>
        <v>20.12</v>
      </c>
      <c r="N55" s="16">
        <v>24.33</v>
      </c>
      <c r="O55" s="16">
        <f t="shared" si="65"/>
        <v>4.21</v>
      </c>
      <c r="P55" s="16">
        <f t="shared" si="66"/>
        <v>19.36</v>
      </c>
      <c r="Q55" s="16">
        <f t="shared" si="67"/>
        <v>15.15</v>
      </c>
      <c r="R55" s="16">
        <v>4</v>
      </c>
      <c r="S55" s="16">
        <f t="shared" si="69"/>
        <v>11.15</v>
      </c>
      <c r="T55" s="16"/>
      <c r="U55" s="16">
        <f t="shared" si="68"/>
        <v>20.21</v>
      </c>
      <c r="V55" s="16">
        <f t="shared" si="70"/>
        <v>12</v>
      </c>
    </row>
    <row r="56" s="1" customFormat="1" spans="1:22">
      <c r="A56" s="11" t="s">
        <v>70</v>
      </c>
      <c r="B56" s="11">
        <f t="shared" ref="B56:H56" si="73">SUM(B57:B73)</f>
        <v>979.35</v>
      </c>
      <c r="C56" s="11">
        <f t="shared" si="73"/>
        <v>4137</v>
      </c>
      <c r="D56" s="11">
        <f t="shared" si="73"/>
        <v>2151</v>
      </c>
      <c r="E56" s="11">
        <f t="shared" si="73"/>
        <v>1986</v>
      </c>
      <c r="F56" s="11">
        <f t="shared" si="73"/>
        <v>4002</v>
      </c>
      <c r="G56" s="11">
        <f t="shared" si="73"/>
        <v>2272</v>
      </c>
      <c r="H56" s="11">
        <f t="shared" si="73"/>
        <v>1730</v>
      </c>
      <c r="I56" s="11"/>
      <c r="J56" s="11">
        <f t="shared" ref="J56:P56" si="74">SUM(J57:J73)</f>
        <v>979.35</v>
      </c>
      <c r="K56" s="11">
        <f t="shared" si="74"/>
        <v>659.52</v>
      </c>
      <c r="L56" s="11">
        <f t="shared" si="74"/>
        <v>319.83</v>
      </c>
      <c r="M56" s="11">
        <f t="shared" si="74"/>
        <v>659.52</v>
      </c>
      <c r="N56" s="11">
        <f t="shared" si="74"/>
        <v>1743.27</v>
      </c>
      <c r="O56" s="11">
        <f t="shared" si="74"/>
        <v>1083.75</v>
      </c>
      <c r="P56" s="11">
        <f t="shared" si="74"/>
        <v>655.64</v>
      </c>
      <c r="Q56" s="16"/>
      <c r="R56" s="11">
        <f t="shared" ref="R56:V56" si="75">SUM(R57:R73)</f>
        <v>200</v>
      </c>
      <c r="S56" s="16"/>
      <c r="T56" s="11">
        <f t="shared" si="75"/>
        <v>32</v>
      </c>
      <c r="U56" s="11">
        <f t="shared" si="75"/>
        <v>1366.75</v>
      </c>
      <c r="V56" s="11">
        <f t="shared" si="75"/>
        <v>83</v>
      </c>
    </row>
    <row r="57" s="1" customFormat="1" spans="1:22">
      <c r="A57" s="9" t="s">
        <v>71</v>
      </c>
      <c r="B57" s="9">
        <f t="shared" ref="B57:B73" si="76">ROUND((D57+G57)*0.15+(E57+H57)*0.085,2)</f>
        <v>80.89</v>
      </c>
      <c r="C57" s="9">
        <f t="shared" ref="C57:C73" si="77">D57+E57</f>
        <v>364</v>
      </c>
      <c r="D57" s="10">
        <v>143</v>
      </c>
      <c r="E57" s="10">
        <v>221</v>
      </c>
      <c r="F57" s="9">
        <f t="shared" ref="F57:F73" si="78">G57+H57</f>
        <v>359</v>
      </c>
      <c r="G57" s="10">
        <v>156</v>
      </c>
      <c r="H57" s="10">
        <v>203</v>
      </c>
      <c r="I57" s="9">
        <v>4</v>
      </c>
      <c r="J57" s="9">
        <f t="shared" ref="J57:J73" si="79">B57</f>
        <v>80.89</v>
      </c>
      <c r="K57" s="9">
        <f t="shared" ref="K57:K73" si="80">ROUND(J57*I57/10,2)</f>
        <v>32.36</v>
      </c>
      <c r="L57" s="9">
        <f t="shared" ref="L57:L73" si="81">J57-K57</f>
        <v>48.53</v>
      </c>
      <c r="M57" s="16">
        <f t="shared" ref="M57:M73" si="82">K57</f>
        <v>32.36</v>
      </c>
      <c r="N57" s="16">
        <v>37.98</v>
      </c>
      <c r="O57" s="16">
        <f t="shared" ref="O57:O73" si="83">N57-M57</f>
        <v>5.62</v>
      </c>
      <c r="P57" s="16">
        <f t="shared" ref="P57:P73" si="84">ROUND((G57*3000+H57*1700)/10000*I57/10,2)</f>
        <v>32.52</v>
      </c>
      <c r="Q57" s="16">
        <f t="shared" ref="Q57:Q73" si="85">P57-O57</f>
        <v>26.9</v>
      </c>
      <c r="R57" s="16">
        <v>4</v>
      </c>
      <c r="S57" s="16">
        <f>Q57-R57</f>
        <v>22.9</v>
      </c>
      <c r="T57" s="16"/>
      <c r="U57" s="16">
        <f t="shared" ref="U57:U73" si="86">O57+R57+V57</f>
        <v>32.62</v>
      </c>
      <c r="V57" s="16">
        <f>ROUNDUP(S57+T57,0)</f>
        <v>23</v>
      </c>
    </row>
    <row r="58" s="1" customFormat="1" spans="1:22">
      <c r="A58" s="9" t="s">
        <v>72</v>
      </c>
      <c r="B58" s="9">
        <f t="shared" si="76"/>
        <v>38.13</v>
      </c>
      <c r="C58" s="9">
        <f t="shared" si="77"/>
        <v>175</v>
      </c>
      <c r="D58" s="10">
        <v>84</v>
      </c>
      <c r="E58" s="10">
        <v>91</v>
      </c>
      <c r="F58" s="9">
        <f t="shared" si="78"/>
        <v>142</v>
      </c>
      <c r="G58" s="10">
        <v>88</v>
      </c>
      <c r="H58" s="10">
        <v>54</v>
      </c>
      <c r="I58" s="9">
        <v>4</v>
      </c>
      <c r="J58" s="9">
        <f t="shared" si="79"/>
        <v>38.13</v>
      </c>
      <c r="K58" s="9">
        <f t="shared" si="80"/>
        <v>15.25</v>
      </c>
      <c r="L58" s="9">
        <f t="shared" si="81"/>
        <v>22.88</v>
      </c>
      <c r="M58" s="16">
        <f t="shared" si="82"/>
        <v>15.25</v>
      </c>
      <c r="N58" s="16">
        <v>26.89</v>
      </c>
      <c r="O58" s="16">
        <f t="shared" si="83"/>
        <v>11.64</v>
      </c>
      <c r="P58" s="16">
        <f t="shared" si="84"/>
        <v>14.23</v>
      </c>
      <c r="Q58" s="16">
        <f t="shared" si="85"/>
        <v>2.59</v>
      </c>
      <c r="R58" s="16">
        <v>3</v>
      </c>
      <c r="S58" s="16">
        <v>0</v>
      </c>
      <c r="T58" s="16">
        <f t="shared" ref="T58:T62" si="87">ROUND(M58/3058*270,0)</f>
        <v>1</v>
      </c>
      <c r="U58" s="16">
        <f t="shared" si="86"/>
        <v>15.64</v>
      </c>
      <c r="V58" s="16">
        <f t="shared" ref="V58:V62" si="88">ROUND(S58+T58,0)</f>
        <v>1</v>
      </c>
    </row>
    <row r="59" s="1" customFormat="1" spans="1:22">
      <c r="A59" s="9" t="s">
        <v>73</v>
      </c>
      <c r="B59" s="9">
        <f t="shared" si="76"/>
        <v>17.36</v>
      </c>
      <c r="C59" s="9">
        <f t="shared" si="77"/>
        <v>78</v>
      </c>
      <c r="D59" s="10">
        <v>41</v>
      </c>
      <c r="E59" s="10">
        <v>37</v>
      </c>
      <c r="F59" s="9">
        <f t="shared" si="78"/>
        <v>65</v>
      </c>
      <c r="G59" s="10">
        <v>39</v>
      </c>
      <c r="H59" s="10">
        <v>26</v>
      </c>
      <c r="I59" s="9">
        <v>4</v>
      </c>
      <c r="J59" s="9">
        <f t="shared" si="79"/>
        <v>17.36</v>
      </c>
      <c r="K59" s="9">
        <f t="shared" si="80"/>
        <v>6.94</v>
      </c>
      <c r="L59" s="9">
        <f t="shared" si="81"/>
        <v>10.42</v>
      </c>
      <c r="M59" s="16">
        <f t="shared" si="82"/>
        <v>6.94</v>
      </c>
      <c r="N59" s="16">
        <v>25.87</v>
      </c>
      <c r="O59" s="16">
        <f t="shared" si="83"/>
        <v>18.93</v>
      </c>
      <c r="P59" s="16">
        <f t="shared" si="84"/>
        <v>6.45</v>
      </c>
      <c r="Q59" s="16">
        <f t="shared" si="85"/>
        <v>-12.48</v>
      </c>
      <c r="R59" s="16">
        <v>4</v>
      </c>
      <c r="S59" s="16">
        <v>0</v>
      </c>
      <c r="T59" s="16">
        <f t="shared" si="87"/>
        <v>1</v>
      </c>
      <c r="U59" s="16">
        <f t="shared" si="86"/>
        <v>23.93</v>
      </c>
      <c r="V59" s="16">
        <f t="shared" si="88"/>
        <v>1</v>
      </c>
    </row>
    <row r="60" s="1" customFormat="1" spans="1:22">
      <c r="A60" s="9" t="s">
        <v>74</v>
      </c>
      <c r="B60" s="9">
        <f t="shared" si="76"/>
        <v>8.04</v>
      </c>
      <c r="C60" s="9">
        <f t="shared" si="77"/>
        <v>37</v>
      </c>
      <c r="D60" s="10">
        <v>20</v>
      </c>
      <c r="E60" s="10">
        <v>17</v>
      </c>
      <c r="F60" s="9">
        <f t="shared" si="78"/>
        <v>30</v>
      </c>
      <c r="G60" s="10">
        <v>16</v>
      </c>
      <c r="H60" s="10">
        <v>14</v>
      </c>
      <c r="I60" s="9">
        <v>4</v>
      </c>
      <c r="J60" s="9">
        <f t="shared" si="79"/>
        <v>8.04</v>
      </c>
      <c r="K60" s="9">
        <f t="shared" si="80"/>
        <v>3.22</v>
      </c>
      <c r="L60" s="9">
        <f t="shared" si="81"/>
        <v>4.82</v>
      </c>
      <c r="M60" s="16">
        <f t="shared" si="82"/>
        <v>3.22</v>
      </c>
      <c r="N60" s="16">
        <v>17.2</v>
      </c>
      <c r="O60" s="16">
        <f t="shared" si="83"/>
        <v>13.98</v>
      </c>
      <c r="P60" s="16">
        <f t="shared" si="84"/>
        <v>2.87</v>
      </c>
      <c r="Q60" s="16">
        <f t="shared" si="85"/>
        <v>-11.11</v>
      </c>
      <c r="R60" s="16">
        <v>0</v>
      </c>
      <c r="S60" s="16">
        <v>0</v>
      </c>
      <c r="T60" s="16">
        <f t="shared" si="87"/>
        <v>0</v>
      </c>
      <c r="U60" s="16">
        <f t="shared" si="86"/>
        <v>13.98</v>
      </c>
      <c r="V60" s="16">
        <f t="shared" si="88"/>
        <v>0</v>
      </c>
    </row>
    <row r="61" s="1" customFormat="1" spans="1:22">
      <c r="A61" s="9" t="s">
        <v>75</v>
      </c>
      <c r="B61" s="9">
        <f t="shared" si="76"/>
        <v>120.02</v>
      </c>
      <c r="C61" s="9">
        <f t="shared" si="77"/>
        <v>521</v>
      </c>
      <c r="D61" s="10">
        <v>272</v>
      </c>
      <c r="E61" s="10">
        <v>249</v>
      </c>
      <c r="F61" s="9">
        <f t="shared" si="78"/>
        <v>465</v>
      </c>
      <c r="G61" s="10">
        <v>285</v>
      </c>
      <c r="H61" s="10">
        <v>180</v>
      </c>
      <c r="I61" s="9">
        <v>8</v>
      </c>
      <c r="J61" s="9">
        <f t="shared" si="79"/>
        <v>120.02</v>
      </c>
      <c r="K61" s="9">
        <f t="shared" si="80"/>
        <v>96.02</v>
      </c>
      <c r="L61" s="9">
        <f t="shared" si="81"/>
        <v>24</v>
      </c>
      <c r="M61" s="16">
        <f t="shared" si="82"/>
        <v>96.02</v>
      </c>
      <c r="N61" s="16">
        <v>189.32</v>
      </c>
      <c r="O61" s="16">
        <f t="shared" si="83"/>
        <v>93.3</v>
      </c>
      <c r="P61" s="16">
        <f t="shared" si="84"/>
        <v>92.88</v>
      </c>
      <c r="Q61" s="16">
        <f t="shared" si="85"/>
        <v>-0.420000000000002</v>
      </c>
      <c r="R61" s="16">
        <v>7</v>
      </c>
      <c r="S61" s="16">
        <v>0</v>
      </c>
      <c r="T61" s="16">
        <f t="shared" si="87"/>
        <v>8</v>
      </c>
      <c r="U61" s="16">
        <f t="shared" si="86"/>
        <v>108.3</v>
      </c>
      <c r="V61" s="16">
        <f t="shared" si="88"/>
        <v>8</v>
      </c>
    </row>
    <row r="62" s="1" customFormat="1" spans="1:22">
      <c r="A62" s="9" t="s">
        <v>76</v>
      </c>
      <c r="B62" s="9">
        <f t="shared" si="76"/>
        <v>110.91</v>
      </c>
      <c r="C62" s="9">
        <f t="shared" si="77"/>
        <v>429</v>
      </c>
      <c r="D62" s="10">
        <v>222</v>
      </c>
      <c r="E62" s="10">
        <v>207</v>
      </c>
      <c r="F62" s="9">
        <f t="shared" si="78"/>
        <v>495</v>
      </c>
      <c r="G62" s="10">
        <v>276</v>
      </c>
      <c r="H62" s="10">
        <v>219</v>
      </c>
      <c r="I62" s="9">
        <v>8</v>
      </c>
      <c r="J62" s="9">
        <f t="shared" si="79"/>
        <v>110.91</v>
      </c>
      <c r="K62" s="9">
        <f t="shared" si="80"/>
        <v>88.73</v>
      </c>
      <c r="L62" s="9">
        <f t="shared" si="81"/>
        <v>22.18</v>
      </c>
      <c r="M62" s="16">
        <f t="shared" si="82"/>
        <v>88.73</v>
      </c>
      <c r="N62" s="16">
        <v>432.22</v>
      </c>
      <c r="O62" s="16">
        <f t="shared" si="83"/>
        <v>343.49</v>
      </c>
      <c r="P62" s="16">
        <f t="shared" si="84"/>
        <v>96.02</v>
      </c>
      <c r="Q62" s="16">
        <f t="shared" si="85"/>
        <v>-247.47</v>
      </c>
      <c r="R62" s="16">
        <v>0</v>
      </c>
      <c r="S62" s="16">
        <v>0</v>
      </c>
      <c r="T62" s="16">
        <f t="shared" si="87"/>
        <v>8</v>
      </c>
      <c r="U62" s="16">
        <f t="shared" si="86"/>
        <v>351.49</v>
      </c>
      <c r="V62" s="16">
        <f t="shared" si="88"/>
        <v>8</v>
      </c>
    </row>
    <row r="63" s="1" customFormat="1" spans="1:22">
      <c r="A63" s="9" t="s">
        <v>77</v>
      </c>
      <c r="B63" s="9">
        <f t="shared" si="76"/>
        <v>136.46</v>
      </c>
      <c r="C63" s="9">
        <f t="shared" si="77"/>
        <v>607</v>
      </c>
      <c r="D63" s="10">
        <v>295</v>
      </c>
      <c r="E63" s="10">
        <v>312</v>
      </c>
      <c r="F63" s="9">
        <f t="shared" si="78"/>
        <v>548</v>
      </c>
      <c r="G63" s="10">
        <v>294</v>
      </c>
      <c r="H63" s="10">
        <v>254</v>
      </c>
      <c r="I63" s="9">
        <v>8</v>
      </c>
      <c r="J63" s="9">
        <f t="shared" si="79"/>
        <v>136.46</v>
      </c>
      <c r="K63" s="9">
        <f t="shared" si="80"/>
        <v>109.17</v>
      </c>
      <c r="L63" s="9">
        <f t="shared" si="81"/>
        <v>27.29</v>
      </c>
      <c r="M63" s="16">
        <f t="shared" si="82"/>
        <v>109.17</v>
      </c>
      <c r="N63" s="16">
        <v>198.24</v>
      </c>
      <c r="O63" s="16">
        <f t="shared" si="83"/>
        <v>89.07</v>
      </c>
      <c r="P63" s="16">
        <f t="shared" si="84"/>
        <v>105.1</v>
      </c>
      <c r="Q63" s="16">
        <f t="shared" si="85"/>
        <v>16.03</v>
      </c>
      <c r="R63" s="16">
        <v>12</v>
      </c>
      <c r="S63" s="16">
        <f t="shared" ref="S63:S68" si="89">Q63-R63</f>
        <v>4.02999999999999</v>
      </c>
      <c r="T63" s="16"/>
      <c r="U63" s="16">
        <f t="shared" si="86"/>
        <v>106.07</v>
      </c>
      <c r="V63" s="16">
        <f t="shared" ref="V63:V68" si="90">ROUNDUP(S63+T63,0)</f>
        <v>5</v>
      </c>
    </row>
    <row r="64" s="1" customFormat="1" spans="1:22">
      <c r="A64" s="9" t="s">
        <v>78</v>
      </c>
      <c r="B64" s="9">
        <f t="shared" si="76"/>
        <v>45.05</v>
      </c>
      <c r="C64" s="9">
        <f t="shared" si="77"/>
        <v>206</v>
      </c>
      <c r="D64" s="10">
        <v>85</v>
      </c>
      <c r="E64" s="10">
        <v>121</v>
      </c>
      <c r="F64" s="9">
        <f t="shared" si="78"/>
        <v>194</v>
      </c>
      <c r="G64" s="10">
        <v>85</v>
      </c>
      <c r="H64" s="10">
        <v>109</v>
      </c>
      <c r="I64" s="9">
        <v>6</v>
      </c>
      <c r="J64" s="9">
        <f t="shared" si="79"/>
        <v>45.05</v>
      </c>
      <c r="K64" s="9">
        <f t="shared" si="80"/>
        <v>27.03</v>
      </c>
      <c r="L64" s="9">
        <f t="shared" si="81"/>
        <v>18.02</v>
      </c>
      <c r="M64" s="16">
        <f t="shared" si="82"/>
        <v>27.03</v>
      </c>
      <c r="N64" s="16">
        <v>79.85</v>
      </c>
      <c r="O64" s="16">
        <f t="shared" si="83"/>
        <v>52.82</v>
      </c>
      <c r="P64" s="16">
        <f t="shared" si="84"/>
        <v>26.42</v>
      </c>
      <c r="Q64" s="16">
        <f t="shared" si="85"/>
        <v>-26.4</v>
      </c>
      <c r="R64" s="16">
        <v>14</v>
      </c>
      <c r="S64" s="16">
        <v>0</v>
      </c>
      <c r="T64" s="16">
        <f t="shared" ref="T64:T66" si="91">ROUND(M64/3058*270,0)</f>
        <v>2</v>
      </c>
      <c r="U64" s="16">
        <f t="shared" si="86"/>
        <v>68.82</v>
      </c>
      <c r="V64" s="16">
        <f t="shared" ref="V64:V66" si="92">ROUND(S64+T64,0)</f>
        <v>2</v>
      </c>
    </row>
    <row r="65" s="1" customFormat="1" spans="1:22">
      <c r="A65" s="9" t="s">
        <v>79</v>
      </c>
      <c r="B65" s="9">
        <f t="shared" si="76"/>
        <v>30.93</v>
      </c>
      <c r="C65" s="9">
        <f t="shared" si="77"/>
        <v>139</v>
      </c>
      <c r="D65" s="10">
        <v>63</v>
      </c>
      <c r="E65" s="10">
        <v>76</v>
      </c>
      <c r="F65" s="9">
        <f t="shared" si="78"/>
        <v>130</v>
      </c>
      <c r="G65" s="10">
        <v>61</v>
      </c>
      <c r="H65" s="10">
        <v>69</v>
      </c>
      <c r="I65" s="9">
        <v>8</v>
      </c>
      <c r="J65" s="9">
        <f t="shared" si="79"/>
        <v>30.93</v>
      </c>
      <c r="K65" s="9">
        <f t="shared" si="80"/>
        <v>24.74</v>
      </c>
      <c r="L65" s="9">
        <f t="shared" si="81"/>
        <v>6.19</v>
      </c>
      <c r="M65" s="16">
        <f t="shared" si="82"/>
        <v>24.74</v>
      </c>
      <c r="N65" s="16">
        <v>55.16</v>
      </c>
      <c r="O65" s="16">
        <f t="shared" si="83"/>
        <v>30.42</v>
      </c>
      <c r="P65" s="16">
        <f t="shared" si="84"/>
        <v>24.02</v>
      </c>
      <c r="Q65" s="16">
        <f t="shared" si="85"/>
        <v>-6.4</v>
      </c>
      <c r="R65" s="16">
        <v>14</v>
      </c>
      <c r="S65" s="16">
        <v>0</v>
      </c>
      <c r="T65" s="16">
        <f t="shared" si="91"/>
        <v>2</v>
      </c>
      <c r="U65" s="16">
        <f t="shared" si="86"/>
        <v>46.42</v>
      </c>
      <c r="V65" s="16">
        <f t="shared" si="92"/>
        <v>2</v>
      </c>
    </row>
    <row r="66" s="1" customFormat="1" spans="1:22">
      <c r="A66" s="9" t="s">
        <v>80</v>
      </c>
      <c r="B66" s="9">
        <f t="shared" si="76"/>
        <v>61.91</v>
      </c>
      <c r="C66" s="9">
        <f t="shared" si="77"/>
        <v>262</v>
      </c>
      <c r="D66" s="10">
        <v>154</v>
      </c>
      <c r="E66" s="10">
        <v>108</v>
      </c>
      <c r="F66" s="9">
        <f t="shared" si="78"/>
        <v>243</v>
      </c>
      <c r="G66" s="10">
        <v>138</v>
      </c>
      <c r="H66" s="10">
        <v>105</v>
      </c>
      <c r="I66" s="9">
        <v>8</v>
      </c>
      <c r="J66" s="9">
        <f t="shared" si="79"/>
        <v>61.91</v>
      </c>
      <c r="K66" s="9">
        <f t="shared" si="80"/>
        <v>49.53</v>
      </c>
      <c r="L66" s="9">
        <f t="shared" si="81"/>
        <v>12.38</v>
      </c>
      <c r="M66" s="16">
        <f t="shared" si="82"/>
        <v>49.53</v>
      </c>
      <c r="N66" s="16">
        <v>142.79</v>
      </c>
      <c r="O66" s="16">
        <f t="shared" si="83"/>
        <v>93.26</v>
      </c>
      <c r="P66" s="16">
        <f t="shared" si="84"/>
        <v>47.4</v>
      </c>
      <c r="Q66" s="16">
        <f t="shared" si="85"/>
        <v>-45.86</v>
      </c>
      <c r="R66" s="16">
        <v>29</v>
      </c>
      <c r="S66" s="16">
        <v>0</v>
      </c>
      <c r="T66" s="16">
        <f t="shared" si="91"/>
        <v>4</v>
      </c>
      <c r="U66" s="16">
        <f t="shared" si="86"/>
        <v>126.26</v>
      </c>
      <c r="V66" s="16">
        <f t="shared" si="92"/>
        <v>4</v>
      </c>
    </row>
    <row r="67" s="1" customFormat="1" spans="1:22">
      <c r="A67" s="9" t="s">
        <v>81</v>
      </c>
      <c r="B67" s="9">
        <f t="shared" si="76"/>
        <v>121.51</v>
      </c>
      <c r="C67" s="9">
        <f t="shared" si="77"/>
        <v>487</v>
      </c>
      <c r="D67" s="10">
        <v>315</v>
      </c>
      <c r="E67" s="10">
        <v>172</v>
      </c>
      <c r="F67" s="9">
        <f t="shared" si="78"/>
        <v>447</v>
      </c>
      <c r="G67" s="10">
        <v>333</v>
      </c>
      <c r="H67" s="10">
        <v>114</v>
      </c>
      <c r="I67" s="9">
        <v>8</v>
      </c>
      <c r="J67" s="9">
        <f t="shared" si="79"/>
        <v>121.51</v>
      </c>
      <c r="K67" s="9">
        <f t="shared" si="80"/>
        <v>97.21</v>
      </c>
      <c r="L67" s="9">
        <f t="shared" si="81"/>
        <v>24.3</v>
      </c>
      <c r="M67" s="16">
        <f t="shared" si="82"/>
        <v>97.21</v>
      </c>
      <c r="N67" s="16">
        <v>134.32</v>
      </c>
      <c r="O67" s="16">
        <f t="shared" si="83"/>
        <v>37.11</v>
      </c>
      <c r="P67" s="16">
        <f t="shared" si="84"/>
        <v>95.42</v>
      </c>
      <c r="Q67" s="16">
        <f t="shared" si="85"/>
        <v>58.31</v>
      </c>
      <c r="R67" s="16">
        <v>45</v>
      </c>
      <c r="S67" s="16">
        <f t="shared" si="89"/>
        <v>13.31</v>
      </c>
      <c r="T67" s="16"/>
      <c r="U67" s="16">
        <f t="shared" si="86"/>
        <v>96.11</v>
      </c>
      <c r="V67" s="16">
        <f t="shared" si="90"/>
        <v>14</v>
      </c>
    </row>
    <row r="68" s="1" customFormat="1" spans="1:22">
      <c r="A68" s="9" t="s">
        <v>82</v>
      </c>
      <c r="B68" s="9">
        <f t="shared" si="76"/>
        <v>38.37</v>
      </c>
      <c r="C68" s="9">
        <f t="shared" si="77"/>
        <v>145</v>
      </c>
      <c r="D68" s="10">
        <v>82</v>
      </c>
      <c r="E68" s="10">
        <v>63</v>
      </c>
      <c r="F68" s="9">
        <f t="shared" si="78"/>
        <v>168</v>
      </c>
      <c r="G68" s="10">
        <v>99</v>
      </c>
      <c r="H68" s="10">
        <v>69</v>
      </c>
      <c r="I68" s="9">
        <v>8</v>
      </c>
      <c r="J68" s="9">
        <f t="shared" si="79"/>
        <v>38.37</v>
      </c>
      <c r="K68" s="9">
        <f t="shared" si="80"/>
        <v>30.7</v>
      </c>
      <c r="L68" s="9">
        <f t="shared" si="81"/>
        <v>7.67</v>
      </c>
      <c r="M68" s="16">
        <f t="shared" si="82"/>
        <v>30.7</v>
      </c>
      <c r="N68" s="16">
        <v>38.89</v>
      </c>
      <c r="O68" s="16">
        <f t="shared" si="83"/>
        <v>8.19</v>
      </c>
      <c r="P68" s="16">
        <f t="shared" si="84"/>
        <v>33.14</v>
      </c>
      <c r="Q68" s="16">
        <f t="shared" si="85"/>
        <v>24.95</v>
      </c>
      <c r="R68" s="16">
        <v>18</v>
      </c>
      <c r="S68" s="16">
        <f t="shared" si="89"/>
        <v>6.95</v>
      </c>
      <c r="T68" s="16"/>
      <c r="U68" s="16">
        <f t="shared" si="86"/>
        <v>33.19</v>
      </c>
      <c r="V68" s="16">
        <f t="shared" si="90"/>
        <v>7</v>
      </c>
    </row>
    <row r="69" s="1" customFormat="1" spans="1:22">
      <c r="A69" s="9" t="s">
        <v>83</v>
      </c>
      <c r="B69" s="9">
        <f t="shared" si="76"/>
        <v>12.13</v>
      </c>
      <c r="C69" s="9">
        <f t="shared" si="77"/>
        <v>49</v>
      </c>
      <c r="D69" s="10">
        <v>28</v>
      </c>
      <c r="E69" s="10">
        <v>21</v>
      </c>
      <c r="F69" s="9">
        <f t="shared" si="78"/>
        <v>47</v>
      </c>
      <c r="G69" s="10">
        <v>33</v>
      </c>
      <c r="H69" s="10">
        <v>14</v>
      </c>
      <c r="I69" s="9">
        <v>8</v>
      </c>
      <c r="J69" s="9">
        <f t="shared" si="79"/>
        <v>12.13</v>
      </c>
      <c r="K69" s="9">
        <f t="shared" si="80"/>
        <v>9.7</v>
      </c>
      <c r="L69" s="9">
        <f t="shared" si="81"/>
        <v>2.43</v>
      </c>
      <c r="M69" s="16">
        <f t="shared" si="82"/>
        <v>9.7</v>
      </c>
      <c r="N69" s="16">
        <v>17.92</v>
      </c>
      <c r="O69" s="16">
        <f t="shared" si="83"/>
        <v>8.22</v>
      </c>
      <c r="P69" s="16">
        <f t="shared" si="84"/>
        <v>9.82</v>
      </c>
      <c r="Q69" s="16">
        <f t="shared" si="85"/>
        <v>1.6</v>
      </c>
      <c r="R69" s="16">
        <v>2</v>
      </c>
      <c r="S69" s="16">
        <v>0</v>
      </c>
      <c r="T69" s="16">
        <f t="shared" ref="T69:T72" si="93">ROUND(M69/3058*270,0)</f>
        <v>1</v>
      </c>
      <c r="U69" s="16">
        <f t="shared" si="86"/>
        <v>11.22</v>
      </c>
      <c r="V69" s="16">
        <f t="shared" ref="V69:V72" si="94">ROUND(S69+T69,0)</f>
        <v>1</v>
      </c>
    </row>
    <row r="70" s="1" customFormat="1" spans="1:22">
      <c r="A70" s="9" t="s">
        <v>84</v>
      </c>
      <c r="B70" s="9">
        <f t="shared" si="76"/>
        <v>94.91</v>
      </c>
      <c r="C70" s="9">
        <f t="shared" si="77"/>
        <v>362</v>
      </c>
      <c r="D70" s="10">
        <v>212</v>
      </c>
      <c r="E70" s="10">
        <v>150</v>
      </c>
      <c r="F70" s="9">
        <f t="shared" si="78"/>
        <v>412</v>
      </c>
      <c r="G70" s="10">
        <v>236</v>
      </c>
      <c r="H70" s="10">
        <v>176</v>
      </c>
      <c r="I70" s="9">
        <v>4</v>
      </c>
      <c r="J70" s="9">
        <f t="shared" si="79"/>
        <v>94.91</v>
      </c>
      <c r="K70" s="9">
        <f t="shared" si="80"/>
        <v>37.96</v>
      </c>
      <c r="L70" s="9">
        <f t="shared" si="81"/>
        <v>56.95</v>
      </c>
      <c r="M70" s="16">
        <f t="shared" si="82"/>
        <v>37.96</v>
      </c>
      <c r="N70" s="16">
        <v>279.56</v>
      </c>
      <c r="O70" s="16">
        <f t="shared" si="83"/>
        <v>241.6</v>
      </c>
      <c r="P70" s="16">
        <f t="shared" si="84"/>
        <v>40.29</v>
      </c>
      <c r="Q70" s="16">
        <f t="shared" si="85"/>
        <v>-201.31</v>
      </c>
      <c r="R70" s="16">
        <v>24</v>
      </c>
      <c r="S70" s="16">
        <v>0</v>
      </c>
      <c r="T70" s="16">
        <f t="shared" si="93"/>
        <v>3</v>
      </c>
      <c r="U70" s="16">
        <f t="shared" si="86"/>
        <v>268.6</v>
      </c>
      <c r="V70" s="16">
        <f t="shared" si="94"/>
        <v>3</v>
      </c>
    </row>
    <row r="71" s="1" customFormat="1" spans="1:22">
      <c r="A71" s="9" t="s">
        <v>85</v>
      </c>
      <c r="B71" s="9">
        <f t="shared" si="76"/>
        <v>34.33</v>
      </c>
      <c r="C71" s="9">
        <f t="shared" si="77"/>
        <v>139</v>
      </c>
      <c r="D71" s="10">
        <v>76</v>
      </c>
      <c r="E71" s="10">
        <v>63</v>
      </c>
      <c r="F71" s="9">
        <f t="shared" si="78"/>
        <v>144</v>
      </c>
      <c r="G71" s="10">
        <v>82</v>
      </c>
      <c r="H71" s="10">
        <v>62</v>
      </c>
      <c r="I71" s="9">
        <v>4</v>
      </c>
      <c r="J71" s="9">
        <f t="shared" si="79"/>
        <v>34.33</v>
      </c>
      <c r="K71" s="9">
        <f t="shared" si="80"/>
        <v>13.73</v>
      </c>
      <c r="L71" s="9">
        <f t="shared" si="81"/>
        <v>20.6</v>
      </c>
      <c r="M71" s="16">
        <f t="shared" si="82"/>
        <v>13.73</v>
      </c>
      <c r="N71" s="16">
        <v>47.93</v>
      </c>
      <c r="O71" s="16">
        <f t="shared" si="83"/>
        <v>34.2</v>
      </c>
      <c r="P71" s="16">
        <f t="shared" si="84"/>
        <v>14.06</v>
      </c>
      <c r="Q71" s="16">
        <f t="shared" si="85"/>
        <v>-20.14</v>
      </c>
      <c r="R71" s="16">
        <v>7</v>
      </c>
      <c r="S71" s="16">
        <v>0</v>
      </c>
      <c r="T71" s="16">
        <f t="shared" si="93"/>
        <v>1</v>
      </c>
      <c r="U71" s="16">
        <f t="shared" si="86"/>
        <v>42.2</v>
      </c>
      <c r="V71" s="16">
        <f t="shared" si="94"/>
        <v>1</v>
      </c>
    </row>
    <row r="72" s="1" customFormat="1" spans="1:22">
      <c r="A72" s="9" t="s">
        <v>86</v>
      </c>
      <c r="B72" s="9">
        <f t="shared" si="76"/>
        <v>14.66</v>
      </c>
      <c r="C72" s="9">
        <f t="shared" si="77"/>
        <v>81</v>
      </c>
      <c r="D72" s="10">
        <v>30</v>
      </c>
      <c r="E72" s="10">
        <v>51</v>
      </c>
      <c r="F72" s="9">
        <f t="shared" si="78"/>
        <v>54</v>
      </c>
      <c r="G72" s="10">
        <v>19</v>
      </c>
      <c r="H72" s="10">
        <v>35</v>
      </c>
      <c r="I72" s="9">
        <v>8</v>
      </c>
      <c r="J72" s="9">
        <f t="shared" si="79"/>
        <v>14.66</v>
      </c>
      <c r="K72" s="9">
        <f t="shared" si="80"/>
        <v>11.73</v>
      </c>
      <c r="L72" s="9">
        <f t="shared" si="81"/>
        <v>2.93</v>
      </c>
      <c r="M72" s="16">
        <f t="shared" si="82"/>
        <v>11.73</v>
      </c>
      <c r="N72" s="16">
        <v>13.92</v>
      </c>
      <c r="O72" s="16">
        <f t="shared" si="83"/>
        <v>2.19</v>
      </c>
      <c r="P72" s="16">
        <f t="shared" si="84"/>
        <v>9.32</v>
      </c>
      <c r="Q72" s="16">
        <f t="shared" si="85"/>
        <v>7.13</v>
      </c>
      <c r="R72" s="16">
        <v>13</v>
      </c>
      <c r="S72" s="16">
        <v>0</v>
      </c>
      <c r="T72" s="16">
        <f t="shared" si="93"/>
        <v>1</v>
      </c>
      <c r="U72" s="16">
        <f t="shared" si="86"/>
        <v>16.19</v>
      </c>
      <c r="V72" s="16">
        <f t="shared" si="94"/>
        <v>1</v>
      </c>
    </row>
    <row r="73" s="1" customFormat="1" spans="1:22">
      <c r="A73" s="9" t="s">
        <v>87</v>
      </c>
      <c r="B73" s="9">
        <f t="shared" si="76"/>
        <v>13.74</v>
      </c>
      <c r="C73" s="9">
        <f t="shared" si="77"/>
        <v>56</v>
      </c>
      <c r="D73" s="10">
        <v>29</v>
      </c>
      <c r="E73" s="10">
        <v>27</v>
      </c>
      <c r="F73" s="9">
        <f t="shared" si="78"/>
        <v>59</v>
      </c>
      <c r="G73" s="10">
        <v>32</v>
      </c>
      <c r="H73" s="10">
        <v>27</v>
      </c>
      <c r="I73" s="9">
        <v>4</v>
      </c>
      <c r="J73" s="9">
        <f t="shared" si="79"/>
        <v>13.74</v>
      </c>
      <c r="K73" s="9">
        <f t="shared" si="80"/>
        <v>5.5</v>
      </c>
      <c r="L73" s="9">
        <f t="shared" si="81"/>
        <v>8.24</v>
      </c>
      <c r="M73" s="16">
        <f t="shared" si="82"/>
        <v>5.5</v>
      </c>
      <c r="N73" s="16">
        <v>5.21</v>
      </c>
      <c r="O73" s="16">
        <f t="shared" si="83"/>
        <v>-0.29</v>
      </c>
      <c r="P73" s="16">
        <f t="shared" si="84"/>
        <v>5.68</v>
      </c>
      <c r="Q73" s="16">
        <f t="shared" si="85"/>
        <v>5.97</v>
      </c>
      <c r="R73" s="16">
        <v>4</v>
      </c>
      <c r="S73" s="16">
        <f>Q73-R73</f>
        <v>1.97</v>
      </c>
      <c r="T73" s="16"/>
      <c r="U73" s="16">
        <f t="shared" si="86"/>
        <v>5.71</v>
      </c>
      <c r="V73" s="16">
        <f>ROUNDUP(S73+T73,0)</f>
        <v>2</v>
      </c>
    </row>
    <row r="74" s="1" customFormat="1" spans="1:22">
      <c r="A74" s="11" t="s">
        <v>88</v>
      </c>
      <c r="B74" s="11">
        <f t="shared" ref="B74:H74" si="95">SUM(B75:B85)</f>
        <v>907.05</v>
      </c>
      <c r="C74" s="11">
        <f t="shared" si="95"/>
        <v>4077</v>
      </c>
      <c r="D74" s="11">
        <f t="shared" si="95"/>
        <v>1635</v>
      </c>
      <c r="E74" s="11">
        <f t="shared" si="95"/>
        <v>2442</v>
      </c>
      <c r="F74" s="11">
        <f t="shared" si="95"/>
        <v>4052</v>
      </c>
      <c r="G74" s="11">
        <f t="shared" si="95"/>
        <v>1689</v>
      </c>
      <c r="H74" s="11">
        <f t="shared" si="95"/>
        <v>2363</v>
      </c>
      <c r="I74" s="11"/>
      <c r="J74" s="11">
        <f t="shared" ref="J74:P74" si="96">SUM(J75:J85)</f>
        <v>907.05</v>
      </c>
      <c r="K74" s="11">
        <f t="shared" si="96"/>
        <v>702.51</v>
      </c>
      <c r="L74" s="11">
        <f t="shared" si="96"/>
        <v>204.54</v>
      </c>
      <c r="M74" s="11">
        <f t="shared" si="96"/>
        <v>702.51</v>
      </c>
      <c r="N74" s="11">
        <f t="shared" si="96"/>
        <v>1302.75</v>
      </c>
      <c r="O74" s="11">
        <f t="shared" si="96"/>
        <v>600.24</v>
      </c>
      <c r="P74" s="11">
        <f t="shared" si="96"/>
        <v>704.25</v>
      </c>
      <c r="Q74" s="16"/>
      <c r="R74" s="11">
        <f t="shared" ref="R74:V74" si="97">SUM(R75:R85)</f>
        <v>426</v>
      </c>
      <c r="S74" s="16"/>
      <c r="T74" s="11">
        <f t="shared" si="97"/>
        <v>37</v>
      </c>
      <c r="U74" s="11">
        <f t="shared" si="97"/>
        <v>1097.24</v>
      </c>
      <c r="V74" s="11">
        <f t="shared" si="97"/>
        <v>71</v>
      </c>
    </row>
    <row r="75" s="1" customFormat="1" spans="1:22">
      <c r="A75" s="9" t="s">
        <v>89</v>
      </c>
      <c r="B75" s="9">
        <f t="shared" ref="B75:B85" si="98">ROUND((D75+G75)*0.15+(E75+H75)*0.085,2)</f>
        <v>115.62</v>
      </c>
      <c r="C75" s="9">
        <f t="shared" ref="C75:C85" si="99">D75+E75</f>
        <v>594</v>
      </c>
      <c r="D75" s="10">
        <v>137</v>
      </c>
      <c r="E75" s="10">
        <v>457</v>
      </c>
      <c r="F75" s="9">
        <f t="shared" ref="F75:F85" si="100">G75+H75</f>
        <v>559</v>
      </c>
      <c r="G75" s="10">
        <v>134</v>
      </c>
      <c r="H75" s="10">
        <v>425</v>
      </c>
      <c r="I75" s="9">
        <v>6</v>
      </c>
      <c r="J75" s="9">
        <f t="shared" ref="J75:J85" si="101">B75</f>
        <v>115.62</v>
      </c>
      <c r="K75" s="9">
        <f t="shared" ref="K75:K85" si="102">ROUND(J75*I75/10,2)</f>
        <v>69.37</v>
      </c>
      <c r="L75" s="9">
        <f t="shared" ref="L75:L85" si="103">J75-K75</f>
        <v>46.25</v>
      </c>
      <c r="M75" s="16">
        <f t="shared" ref="M75:M85" si="104">K75</f>
        <v>69.37</v>
      </c>
      <c r="N75" s="16">
        <v>153.59</v>
      </c>
      <c r="O75" s="16">
        <f t="shared" ref="O75:O85" si="105">N75-M75</f>
        <v>84.22</v>
      </c>
      <c r="P75" s="16">
        <f t="shared" ref="P75:P85" si="106">ROUND((G75*3000+H75*1700)/10000*I75/10,2)</f>
        <v>67.47</v>
      </c>
      <c r="Q75" s="16">
        <f t="shared" ref="Q75:Q85" si="107">P75-O75</f>
        <v>-16.75</v>
      </c>
      <c r="R75" s="16">
        <v>41</v>
      </c>
      <c r="S75" s="16">
        <v>0</v>
      </c>
      <c r="T75" s="16">
        <f t="shared" ref="T75:T77" si="108">ROUND(M75/3058*270,0)</f>
        <v>6</v>
      </c>
      <c r="U75" s="16">
        <f t="shared" ref="U75:U85" si="109">O75+R75+V75</f>
        <v>131.22</v>
      </c>
      <c r="V75" s="16">
        <f t="shared" ref="V75:V77" si="110">ROUND(S75+T75,0)</f>
        <v>6</v>
      </c>
    </row>
    <row r="76" s="1" customFormat="1" spans="1:22">
      <c r="A76" s="9" t="s">
        <v>90</v>
      </c>
      <c r="B76" s="9">
        <f t="shared" si="98"/>
        <v>23.88</v>
      </c>
      <c r="C76" s="9">
        <f t="shared" si="99"/>
        <v>114</v>
      </c>
      <c r="D76" s="10">
        <v>29</v>
      </c>
      <c r="E76" s="10">
        <v>85</v>
      </c>
      <c r="F76" s="9">
        <f t="shared" si="100"/>
        <v>121</v>
      </c>
      <c r="G76" s="10">
        <v>31</v>
      </c>
      <c r="H76" s="10">
        <v>90</v>
      </c>
      <c r="I76" s="9">
        <v>8</v>
      </c>
      <c r="J76" s="9">
        <f t="shared" si="101"/>
        <v>23.88</v>
      </c>
      <c r="K76" s="9">
        <f t="shared" si="102"/>
        <v>19.1</v>
      </c>
      <c r="L76" s="9">
        <f t="shared" si="103"/>
        <v>4.78</v>
      </c>
      <c r="M76" s="16">
        <f t="shared" si="104"/>
        <v>19.1</v>
      </c>
      <c r="N76" s="16">
        <v>38.37</v>
      </c>
      <c r="O76" s="16">
        <f t="shared" si="105"/>
        <v>19.27</v>
      </c>
      <c r="P76" s="16">
        <f t="shared" si="106"/>
        <v>19.68</v>
      </c>
      <c r="Q76" s="16">
        <f t="shared" si="107"/>
        <v>0.410000000000004</v>
      </c>
      <c r="R76" s="16">
        <v>11</v>
      </c>
      <c r="S76" s="16">
        <v>0</v>
      </c>
      <c r="T76" s="16">
        <f t="shared" si="108"/>
        <v>2</v>
      </c>
      <c r="U76" s="16">
        <f t="shared" si="109"/>
        <v>32.27</v>
      </c>
      <c r="V76" s="16">
        <f t="shared" si="110"/>
        <v>2</v>
      </c>
    </row>
    <row r="77" s="1" customFormat="1" spans="1:22">
      <c r="A77" s="9" t="s">
        <v>91</v>
      </c>
      <c r="B77" s="9">
        <f t="shared" si="98"/>
        <v>99.39</v>
      </c>
      <c r="C77" s="9">
        <f t="shared" si="99"/>
        <v>450</v>
      </c>
      <c r="D77" s="10">
        <v>179</v>
      </c>
      <c r="E77" s="10">
        <v>271</v>
      </c>
      <c r="F77" s="9">
        <f t="shared" si="100"/>
        <v>447</v>
      </c>
      <c r="G77" s="10">
        <v>177</v>
      </c>
      <c r="H77" s="10">
        <v>270</v>
      </c>
      <c r="I77" s="9">
        <v>8</v>
      </c>
      <c r="J77" s="9">
        <f t="shared" si="101"/>
        <v>99.39</v>
      </c>
      <c r="K77" s="9">
        <f t="shared" si="102"/>
        <v>79.51</v>
      </c>
      <c r="L77" s="9">
        <f t="shared" si="103"/>
        <v>19.88</v>
      </c>
      <c r="M77" s="16">
        <f t="shared" si="104"/>
        <v>79.51</v>
      </c>
      <c r="N77" s="16">
        <v>159.88</v>
      </c>
      <c r="O77" s="16">
        <f t="shared" si="105"/>
        <v>80.37</v>
      </c>
      <c r="P77" s="16">
        <f t="shared" si="106"/>
        <v>79.2</v>
      </c>
      <c r="Q77" s="16">
        <f t="shared" si="107"/>
        <v>-1.16999999999999</v>
      </c>
      <c r="R77" s="16">
        <v>46</v>
      </c>
      <c r="S77" s="16">
        <v>0</v>
      </c>
      <c r="T77" s="16">
        <f t="shared" si="108"/>
        <v>7</v>
      </c>
      <c r="U77" s="16">
        <f t="shared" si="109"/>
        <v>133.37</v>
      </c>
      <c r="V77" s="16">
        <f t="shared" si="110"/>
        <v>7</v>
      </c>
    </row>
    <row r="78" s="1" customFormat="1" spans="1:22">
      <c r="A78" s="9" t="s">
        <v>92</v>
      </c>
      <c r="B78" s="9">
        <f t="shared" si="98"/>
        <v>150.97</v>
      </c>
      <c r="C78" s="9">
        <f t="shared" si="99"/>
        <v>686</v>
      </c>
      <c r="D78" s="10">
        <v>268</v>
      </c>
      <c r="E78" s="10">
        <v>418</v>
      </c>
      <c r="F78" s="9">
        <f t="shared" si="100"/>
        <v>671</v>
      </c>
      <c r="G78" s="10">
        <v>280</v>
      </c>
      <c r="H78" s="10">
        <v>391</v>
      </c>
      <c r="I78" s="9">
        <v>8</v>
      </c>
      <c r="J78" s="9">
        <f t="shared" si="101"/>
        <v>150.97</v>
      </c>
      <c r="K78" s="9">
        <f t="shared" si="102"/>
        <v>120.78</v>
      </c>
      <c r="L78" s="9">
        <f t="shared" si="103"/>
        <v>30.19</v>
      </c>
      <c r="M78" s="16">
        <f t="shared" si="104"/>
        <v>120.78</v>
      </c>
      <c r="N78" s="16">
        <v>136.23</v>
      </c>
      <c r="O78" s="16">
        <f t="shared" si="105"/>
        <v>15.45</v>
      </c>
      <c r="P78" s="16">
        <f t="shared" si="106"/>
        <v>120.38</v>
      </c>
      <c r="Q78" s="16">
        <f t="shared" si="107"/>
        <v>104.93</v>
      </c>
      <c r="R78" s="16">
        <v>101</v>
      </c>
      <c r="S78" s="16">
        <f t="shared" ref="S78:S81" si="111">Q78-R78</f>
        <v>3.93000000000001</v>
      </c>
      <c r="T78" s="16"/>
      <c r="U78" s="16">
        <f t="shared" si="109"/>
        <v>120.45</v>
      </c>
      <c r="V78" s="16">
        <f t="shared" ref="V78:V81" si="112">ROUNDUP(S78+T78,0)</f>
        <v>4</v>
      </c>
    </row>
    <row r="79" s="1" customFormat="1" spans="1:22">
      <c r="A79" s="9" t="s">
        <v>93</v>
      </c>
      <c r="B79" s="9">
        <f t="shared" si="98"/>
        <v>85</v>
      </c>
      <c r="C79" s="9">
        <f t="shared" si="99"/>
        <v>411</v>
      </c>
      <c r="D79" s="10">
        <v>117</v>
      </c>
      <c r="E79" s="10">
        <v>294</v>
      </c>
      <c r="F79" s="9">
        <f t="shared" si="100"/>
        <v>407</v>
      </c>
      <c r="G79" s="10">
        <v>121</v>
      </c>
      <c r="H79" s="10">
        <v>286</v>
      </c>
      <c r="I79" s="9">
        <v>8</v>
      </c>
      <c r="J79" s="9">
        <f t="shared" si="101"/>
        <v>85</v>
      </c>
      <c r="K79" s="9">
        <f t="shared" si="102"/>
        <v>68</v>
      </c>
      <c r="L79" s="9">
        <f t="shared" si="103"/>
        <v>17</v>
      </c>
      <c r="M79" s="16">
        <f t="shared" si="104"/>
        <v>68</v>
      </c>
      <c r="N79" s="16">
        <v>70.53</v>
      </c>
      <c r="O79" s="16">
        <f t="shared" si="105"/>
        <v>2.53</v>
      </c>
      <c r="P79" s="16">
        <f t="shared" si="106"/>
        <v>67.94</v>
      </c>
      <c r="Q79" s="16">
        <f t="shared" si="107"/>
        <v>65.41</v>
      </c>
      <c r="R79" s="16">
        <v>65</v>
      </c>
      <c r="S79" s="16">
        <f t="shared" si="111"/>
        <v>0.409999999999997</v>
      </c>
      <c r="T79" s="16"/>
      <c r="U79" s="16">
        <f t="shared" si="109"/>
        <v>68.53</v>
      </c>
      <c r="V79" s="16">
        <f t="shared" si="112"/>
        <v>1</v>
      </c>
    </row>
    <row r="80" s="1" customFormat="1" spans="1:22">
      <c r="A80" s="9" t="s">
        <v>94</v>
      </c>
      <c r="B80" s="9">
        <f t="shared" si="98"/>
        <v>58.58</v>
      </c>
      <c r="C80" s="9">
        <f t="shared" si="99"/>
        <v>234</v>
      </c>
      <c r="D80" s="10">
        <v>126</v>
      </c>
      <c r="E80" s="10">
        <v>108</v>
      </c>
      <c r="F80" s="9">
        <f t="shared" si="100"/>
        <v>251</v>
      </c>
      <c r="G80" s="10">
        <v>141</v>
      </c>
      <c r="H80" s="10">
        <v>110</v>
      </c>
      <c r="I80" s="9">
        <v>8</v>
      </c>
      <c r="J80" s="9">
        <f t="shared" si="101"/>
        <v>58.58</v>
      </c>
      <c r="K80" s="9">
        <f t="shared" si="102"/>
        <v>46.86</v>
      </c>
      <c r="L80" s="9">
        <f t="shared" si="103"/>
        <v>11.72</v>
      </c>
      <c r="M80" s="16">
        <f t="shared" si="104"/>
        <v>46.86</v>
      </c>
      <c r="N80" s="16">
        <v>64.41</v>
      </c>
      <c r="O80" s="16">
        <f t="shared" si="105"/>
        <v>17.55</v>
      </c>
      <c r="P80" s="16">
        <f t="shared" si="106"/>
        <v>48.8</v>
      </c>
      <c r="Q80" s="16">
        <f t="shared" si="107"/>
        <v>31.25</v>
      </c>
      <c r="R80" s="16">
        <v>18</v>
      </c>
      <c r="S80" s="16">
        <f t="shared" si="111"/>
        <v>13.25</v>
      </c>
      <c r="T80" s="16"/>
      <c r="U80" s="16">
        <f t="shared" si="109"/>
        <v>49.55</v>
      </c>
      <c r="V80" s="16">
        <f t="shared" si="112"/>
        <v>14</v>
      </c>
    </row>
    <row r="81" s="1" customFormat="1" spans="1:22">
      <c r="A81" s="9" t="s">
        <v>95</v>
      </c>
      <c r="B81" s="9">
        <f t="shared" si="98"/>
        <v>71.22</v>
      </c>
      <c r="C81" s="9">
        <f t="shared" si="99"/>
        <v>264</v>
      </c>
      <c r="D81" s="10">
        <v>158</v>
      </c>
      <c r="E81" s="10">
        <v>106</v>
      </c>
      <c r="F81" s="9">
        <f t="shared" si="100"/>
        <v>310</v>
      </c>
      <c r="G81" s="10">
        <v>187</v>
      </c>
      <c r="H81" s="10">
        <v>123</v>
      </c>
      <c r="I81" s="9">
        <v>8</v>
      </c>
      <c r="J81" s="9">
        <f t="shared" si="101"/>
        <v>71.22</v>
      </c>
      <c r="K81" s="9">
        <f t="shared" si="102"/>
        <v>56.98</v>
      </c>
      <c r="L81" s="9">
        <f t="shared" si="103"/>
        <v>14.24</v>
      </c>
      <c r="M81" s="16">
        <f t="shared" si="104"/>
        <v>56.98</v>
      </c>
      <c r="N81" s="16">
        <v>97.7</v>
      </c>
      <c r="O81" s="16">
        <f t="shared" si="105"/>
        <v>40.72</v>
      </c>
      <c r="P81" s="16">
        <f t="shared" si="106"/>
        <v>61.61</v>
      </c>
      <c r="Q81" s="16">
        <f t="shared" si="107"/>
        <v>20.89</v>
      </c>
      <c r="R81" s="16">
        <v>6</v>
      </c>
      <c r="S81" s="16">
        <f t="shared" si="111"/>
        <v>14.89</v>
      </c>
      <c r="T81" s="16"/>
      <c r="U81" s="16">
        <f t="shared" si="109"/>
        <v>61.72</v>
      </c>
      <c r="V81" s="16">
        <f t="shared" si="112"/>
        <v>15</v>
      </c>
    </row>
    <row r="82" s="1" customFormat="1" spans="1:22">
      <c r="A82" s="9" t="s">
        <v>96</v>
      </c>
      <c r="B82" s="9">
        <f t="shared" si="98"/>
        <v>54.14</v>
      </c>
      <c r="C82" s="9">
        <f t="shared" si="99"/>
        <v>214</v>
      </c>
      <c r="D82" s="10">
        <v>140</v>
      </c>
      <c r="E82" s="10">
        <v>74</v>
      </c>
      <c r="F82" s="9">
        <f t="shared" si="100"/>
        <v>208</v>
      </c>
      <c r="G82" s="10">
        <v>141</v>
      </c>
      <c r="H82" s="10">
        <v>67</v>
      </c>
      <c r="I82" s="9">
        <v>8</v>
      </c>
      <c r="J82" s="9">
        <f t="shared" si="101"/>
        <v>54.14</v>
      </c>
      <c r="K82" s="9">
        <f t="shared" si="102"/>
        <v>43.31</v>
      </c>
      <c r="L82" s="9">
        <f t="shared" si="103"/>
        <v>10.83</v>
      </c>
      <c r="M82" s="16">
        <f t="shared" si="104"/>
        <v>43.31</v>
      </c>
      <c r="N82" s="16">
        <v>134.89</v>
      </c>
      <c r="O82" s="16">
        <f t="shared" si="105"/>
        <v>91.58</v>
      </c>
      <c r="P82" s="16">
        <f t="shared" si="106"/>
        <v>42.95</v>
      </c>
      <c r="Q82" s="16">
        <f t="shared" si="107"/>
        <v>-48.63</v>
      </c>
      <c r="R82" s="16">
        <v>25</v>
      </c>
      <c r="S82" s="16">
        <v>0</v>
      </c>
      <c r="T82" s="16">
        <f t="shared" ref="T82:T85" si="113">ROUND(M82/3058*270,0)</f>
        <v>4</v>
      </c>
      <c r="U82" s="16">
        <f t="shared" si="109"/>
        <v>120.58</v>
      </c>
      <c r="V82" s="16">
        <f t="shared" ref="V82:V85" si="114">ROUND(S82+T82,0)</f>
        <v>4</v>
      </c>
    </row>
    <row r="83" s="1" customFormat="1" spans="1:22">
      <c r="A83" s="9" t="s">
        <v>97</v>
      </c>
      <c r="B83" s="9">
        <f t="shared" si="98"/>
        <v>49.86</v>
      </c>
      <c r="C83" s="9">
        <f t="shared" si="99"/>
        <v>244</v>
      </c>
      <c r="D83" s="10">
        <v>95</v>
      </c>
      <c r="E83" s="10">
        <v>149</v>
      </c>
      <c r="F83" s="9">
        <f t="shared" si="100"/>
        <v>195</v>
      </c>
      <c r="G83" s="10">
        <v>98</v>
      </c>
      <c r="H83" s="10">
        <v>97</v>
      </c>
      <c r="I83" s="9">
        <v>8</v>
      </c>
      <c r="J83" s="9">
        <f t="shared" si="101"/>
        <v>49.86</v>
      </c>
      <c r="K83" s="9">
        <f t="shared" si="102"/>
        <v>39.89</v>
      </c>
      <c r="L83" s="9">
        <f t="shared" si="103"/>
        <v>9.97</v>
      </c>
      <c r="M83" s="16">
        <f t="shared" si="104"/>
        <v>39.89</v>
      </c>
      <c r="N83" s="16">
        <v>128.14</v>
      </c>
      <c r="O83" s="16">
        <f t="shared" si="105"/>
        <v>88.25</v>
      </c>
      <c r="P83" s="16">
        <f t="shared" si="106"/>
        <v>36.71</v>
      </c>
      <c r="Q83" s="16">
        <f t="shared" si="107"/>
        <v>-51.54</v>
      </c>
      <c r="R83" s="16">
        <v>25</v>
      </c>
      <c r="S83" s="16">
        <v>0</v>
      </c>
      <c r="T83" s="16">
        <f t="shared" si="113"/>
        <v>4</v>
      </c>
      <c r="U83" s="16">
        <f t="shared" si="109"/>
        <v>117.25</v>
      </c>
      <c r="V83" s="16">
        <f t="shared" si="114"/>
        <v>4</v>
      </c>
    </row>
    <row r="84" s="1" customFormat="1" spans="1:22">
      <c r="A84" s="9" t="s">
        <v>98</v>
      </c>
      <c r="B84" s="9">
        <f t="shared" si="98"/>
        <v>120.65</v>
      </c>
      <c r="C84" s="9">
        <f t="shared" si="99"/>
        <v>516</v>
      </c>
      <c r="D84" s="10">
        <v>249</v>
      </c>
      <c r="E84" s="10">
        <v>267</v>
      </c>
      <c r="F84" s="9">
        <f t="shared" si="100"/>
        <v>531</v>
      </c>
      <c r="G84" s="10">
        <v>238</v>
      </c>
      <c r="H84" s="10">
        <v>293</v>
      </c>
      <c r="I84" s="9">
        <v>8</v>
      </c>
      <c r="J84" s="9">
        <f t="shared" si="101"/>
        <v>120.65</v>
      </c>
      <c r="K84" s="9">
        <f t="shared" si="102"/>
        <v>96.52</v>
      </c>
      <c r="L84" s="9">
        <f t="shared" si="103"/>
        <v>24.13</v>
      </c>
      <c r="M84" s="16">
        <f t="shared" si="104"/>
        <v>96.52</v>
      </c>
      <c r="N84" s="16">
        <v>190.3</v>
      </c>
      <c r="O84" s="16">
        <f t="shared" si="105"/>
        <v>93.78</v>
      </c>
      <c r="P84" s="16">
        <f t="shared" si="106"/>
        <v>96.97</v>
      </c>
      <c r="Q84" s="16">
        <f t="shared" si="107"/>
        <v>3.18999999999998</v>
      </c>
      <c r="R84" s="16">
        <v>53</v>
      </c>
      <c r="S84" s="16">
        <v>0</v>
      </c>
      <c r="T84" s="16">
        <f t="shared" si="113"/>
        <v>9</v>
      </c>
      <c r="U84" s="16">
        <f t="shared" si="109"/>
        <v>155.78</v>
      </c>
      <c r="V84" s="16">
        <f t="shared" si="114"/>
        <v>9</v>
      </c>
    </row>
    <row r="85" s="1" customFormat="1" spans="1:22">
      <c r="A85" s="9" t="s">
        <v>99</v>
      </c>
      <c r="B85" s="9">
        <f t="shared" si="98"/>
        <v>77.74</v>
      </c>
      <c r="C85" s="9">
        <f t="shared" si="99"/>
        <v>350</v>
      </c>
      <c r="D85" s="10">
        <v>137</v>
      </c>
      <c r="E85" s="10">
        <v>213</v>
      </c>
      <c r="F85" s="9">
        <f t="shared" si="100"/>
        <v>352</v>
      </c>
      <c r="G85" s="10">
        <v>141</v>
      </c>
      <c r="H85" s="10">
        <v>211</v>
      </c>
      <c r="I85" s="9">
        <v>8</v>
      </c>
      <c r="J85" s="9">
        <f t="shared" si="101"/>
        <v>77.74</v>
      </c>
      <c r="K85" s="9">
        <f t="shared" si="102"/>
        <v>62.19</v>
      </c>
      <c r="L85" s="9">
        <f t="shared" si="103"/>
        <v>15.55</v>
      </c>
      <c r="M85" s="16">
        <f t="shared" si="104"/>
        <v>62.19</v>
      </c>
      <c r="N85" s="16">
        <v>128.71</v>
      </c>
      <c r="O85" s="16">
        <f t="shared" si="105"/>
        <v>66.52</v>
      </c>
      <c r="P85" s="16">
        <f t="shared" si="106"/>
        <v>62.54</v>
      </c>
      <c r="Q85" s="16">
        <f t="shared" si="107"/>
        <v>-3.98000000000001</v>
      </c>
      <c r="R85" s="16">
        <v>35</v>
      </c>
      <c r="S85" s="16">
        <v>0</v>
      </c>
      <c r="T85" s="16">
        <f t="shared" si="113"/>
        <v>5</v>
      </c>
      <c r="U85" s="16">
        <f t="shared" si="109"/>
        <v>106.52</v>
      </c>
      <c r="V85" s="16">
        <f t="shared" si="114"/>
        <v>5</v>
      </c>
    </row>
    <row r="86" s="1" customFormat="1" spans="1:22">
      <c r="A86" s="11" t="s">
        <v>100</v>
      </c>
      <c r="B86" s="11">
        <f t="shared" ref="B86:H86" si="115">SUM(B87:B94)</f>
        <v>882.97</v>
      </c>
      <c r="C86" s="11">
        <f t="shared" si="115"/>
        <v>3678</v>
      </c>
      <c r="D86" s="11">
        <f t="shared" si="115"/>
        <v>2063</v>
      </c>
      <c r="E86" s="11">
        <f t="shared" si="115"/>
        <v>1615</v>
      </c>
      <c r="F86" s="11">
        <f t="shared" si="115"/>
        <v>3523</v>
      </c>
      <c r="G86" s="11">
        <f t="shared" si="115"/>
        <v>2104</v>
      </c>
      <c r="H86" s="11">
        <f t="shared" si="115"/>
        <v>1419</v>
      </c>
      <c r="I86" s="11"/>
      <c r="J86" s="11">
        <f t="shared" ref="J86:P86" si="116">SUM(J87:J94)</f>
        <v>882.97</v>
      </c>
      <c r="K86" s="11">
        <f t="shared" si="116"/>
        <v>651.28</v>
      </c>
      <c r="L86" s="11">
        <f t="shared" si="116"/>
        <v>231.69</v>
      </c>
      <c r="M86" s="11">
        <f t="shared" si="116"/>
        <v>651.28</v>
      </c>
      <c r="N86" s="11">
        <f t="shared" si="116"/>
        <v>1276.76</v>
      </c>
      <c r="O86" s="11">
        <f t="shared" si="116"/>
        <v>625.48</v>
      </c>
      <c r="P86" s="11">
        <f t="shared" si="116"/>
        <v>645.81</v>
      </c>
      <c r="Q86" s="16"/>
      <c r="R86" s="11">
        <f t="shared" ref="R86:V86" si="117">SUM(R87:R94)</f>
        <v>372</v>
      </c>
      <c r="S86" s="16"/>
      <c r="T86" s="11">
        <f t="shared" si="117"/>
        <v>42</v>
      </c>
      <c r="U86" s="11">
        <f t="shared" si="117"/>
        <v>1049.48</v>
      </c>
      <c r="V86" s="11">
        <f t="shared" si="117"/>
        <v>52</v>
      </c>
    </row>
    <row r="87" s="1" customFormat="1" spans="1:22">
      <c r="A87" s="9" t="s">
        <v>101</v>
      </c>
      <c r="B87" s="9">
        <f t="shared" ref="B87:B94" si="118">ROUND((D87+G87)*0.15+(E87+H87)*0.085,2)</f>
        <v>73.75</v>
      </c>
      <c r="C87" s="9">
        <f t="shared" ref="C87:C94" si="119">D87+E87</f>
        <v>352</v>
      </c>
      <c r="D87" s="10">
        <v>146</v>
      </c>
      <c r="E87" s="10">
        <v>206</v>
      </c>
      <c r="F87" s="9">
        <f t="shared" ref="F87:F94" si="120">G87+H87</f>
        <v>316</v>
      </c>
      <c r="G87" s="10">
        <v>115</v>
      </c>
      <c r="H87" s="10">
        <v>201</v>
      </c>
      <c r="I87" s="9">
        <v>4</v>
      </c>
      <c r="J87" s="9">
        <f t="shared" ref="J87:J94" si="121">B87</f>
        <v>73.75</v>
      </c>
      <c r="K87" s="9">
        <f t="shared" ref="K87:K94" si="122">ROUND(J87*I87/10,2)</f>
        <v>29.5</v>
      </c>
      <c r="L87" s="9">
        <f t="shared" ref="L87:L94" si="123">J87-K87</f>
        <v>44.25</v>
      </c>
      <c r="M87" s="16">
        <f t="shared" ref="M87:M94" si="124">K87</f>
        <v>29.5</v>
      </c>
      <c r="N87" s="16">
        <v>59.63</v>
      </c>
      <c r="O87" s="16">
        <f t="shared" ref="O87:O94" si="125">N87-M87</f>
        <v>30.13</v>
      </c>
      <c r="P87" s="16">
        <f t="shared" ref="P87:P94" si="126">ROUND((G87*3000+H87*1700)/10000*I87/10,2)</f>
        <v>27.47</v>
      </c>
      <c r="Q87" s="16">
        <f t="shared" ref="Q87:Q94" si="127">P87-O87</f>
        <v>-2.66</v>
      </c>
      <c r="R87" s="16">
        <v>17</v>
      </c>
      <c r="S87" s="16">
        <v>0</v>
      </c>
      <c r="T87" s="16">
        <f t="shared" ref="T87:T90" si="128">ROUND(M87/3058*270,0)</f>
        <v>3</v>
      </c>
      <c r="U87" s="16">
        <f t="shared" ref="U87:U94" si="129">O87+R87+V87</f>
        <v>50.13</v>
      </c>
      <c r="V87" s="16">
        <f t="shared" ref="V87:V90" si="130">ROUND(S87+T87,0)</f>
        <v>3</v>
      </c>
    </row>
    <row r="88" s="1" customFormat="1" spans="1:22">
      <c r="A88" s="9" t="s">
        <v>102</v>
      </c>
      <c r="B88" s="9">
        <f t="shared" si="118"/>
        <v>64</v>
      </c>
      <c r="C88" s="9">
        <f t="shared" si="119"/>
        <v>296</v>
      </c>
      <c r="D88" s="10">
        <v>123</v>
      </c>
      <c r="E88" s="10">
        <v>173</v>
      </c>
      <c r="F88" s="9">
        <f t="shared" si="120"/>
        <v>281</v>
      </c>
      <c r="G88" s="10">
        <v>107</v>
      </c>
      <c r="H88" s="10">
        <v>174</v>
      </c>
      <c r="I88" s="9">
        <v>4</v>
      </c>
      <c r="J88" s="9">
        <f t="shared" si="121"/>
        <v>64</v>
      </c>
      <c r="K88" s="9">
        <f t="shared" si="122"/>
        <v>25.6</v>
      </c>
      <c r="L88" s="9">
        <f t="shared" si="123"/>
        <v>38.4</v>
      </c>
      <c r="M88" s="16">
        <f t="shared" si="124"/>
        <v>25.6</v>
      </c>
      <c r="N88" s="16">
        <v>112.91</v>
      </c>
      <c r="O88" s="16">
        <f t="shared" si="125"/>
        <v>87.31</v>
      </c>
      <c r="P88" s="16">
        <f t="shared" si="126"/>
        <v>24.67</v>
      </c>
      <c r="Q88" s="16">
        <f t="shared" si="127"/>
        <v>-62.64</v>
      </c>
      <c r="R88" s="16">
        <v>15</v>
      </c>
      <c r="S88" s="16">
        <v>0</v>
      </c>
      <c r="T88" s="16">
        <f t="shared" si="128"/>
        <v>2</v>
      </c>
      <c r="U88" s="16">
        <f t="shared" si="129"/>
        <v>104.31</v>
      </c>
      <c r="V88" s="16">
        <f t="shared" si="130"/>
        <v>2</v>
      </c>
    </row>
    <row r="89" s="1" customFormat="1" spans="1:22">
      <c r="A89" s="9" t="s">
        <v>103</v>
      </c>
      <c r="B89" s="9">
        <f t="shared" si="118"/>
        <v>173.77</v>
      </c>
      <c r="C89" s="9">
        <f t="shared" si="119"/>
        <v>635</v>
      </c>
      <c r="D89" s="10">
        <v>482</v>
      </c>
      <c r="E89" s="10">
        <v>153</v>
      </c>
      <c r="F89" s="9">
        <f t="shared" si="120"/>
        <v>666</v>
      </c>
      <c r="G89" s="10">
        <v>490</v>
      </c>
      <c r="H89" s="10">
        <v>176</v>
      </c>
      <c r="I89" s="9">
        <v>8</v>
      </c>
      <c r="J89" s="9">
        <f t="shared" si="121"/>
        <v>173.77</v>
      </c>
      <c r="K89" s="9">
        <f t="shared" si="122"/>
        <v>139.02</v>
      </c>
      <c r="L89" s="9">
        <f t="shared" si="123"/>
        <v>34.75</v>
      </c>
      <c r="M89" s="16">
        <f t="shared" si="124"/>
        <v>139.02</v>
      </c>
      <c r="N89" s="16">
        <v>325.36</v>
      </c>
      <c r="O89" s="16">
        <f t="shared" si="125"/>
        <v>186.34</v>
      </c>
      <c r="P89" s="16">
        <f t="shared" si="126"/>
        <v>141.54</v>
      </c>
      <c r="Q89" s="16">
        <f t="shared" si="127"/>
        <v>-44.8</v>
      </c>
      <c r="R89" s="16">
        <v>73</v>
      </c>
      <c r="S89" s="16">
        <v>0</v>
      </c>
      <c r="T89" s="16">
        <f t="shared" si="128"/>
        <v>12</v>
      </c>
      <c r="U89" s="16">
        <f t="shared" si="129"/>
        <v>271.34</v>
      </c>
      <c r="V89" s="16">
        <f t="shared" si="130"/>
        <v>12</v>
      </c>
    </row>
    <row r="90" s="1" customFormat="1" spans="1:22">
      <c r="A90" s="9" t="s">
        <v>104</v>
      </c>
      <c r="B90" s="9">
        <f t="shared" si="118"/>
        <v>136.17</v>
      </c>
      <c r="C90" s="9">
        <f t="shared" si="119"/>
        <v>547</v>
      </c>
      <c r="D90" s="10">
        <v>355</v>
      </c>
      <c r="E90" s="10">
        <v>192</v>
      </c>
      <c r="F90" s="9">
        <f t="shared" si="120"/>
        <v>499</v>
      </c>
      <c r="G90" s="10">
        <v>372</v>
      </c>
      <c r="H90" s="10">
        <v>127</v>
      </c>
      <c r="I90" s="9">
        <v>8</v>
      </c>
      <c r="J90" s="9">
        <f t="shared" si="121"/>
        <v>136.17</v>
      </c>
      <c r="K90" s="9">
        <f t="shared" si="122"/>
        <v>108.94</v>
      </c>
      <c r="L90" s="9">
        <f t="shared" si="123"/>
        <v>27.23</v>
      </c>
      <c r="M90" s="16">
        <f t="shared" si="124"/>
        <v>108.94</v>
      </c>
      <c r="N90" s="16">
        <v>139.88</v>
      </c>
      <c r="O90" s="16">
        <f t="shared" si="125"/>
        <v>30.94</v>
      </c>
      <c r="P90" s="16">
        <f t="shared" si="126"/>
        <v>106.55</v>
      </c>
      <c r="Q90" s="16">
        <f t="shared" si="127"/>
        <v>75.61</v>
      </c>
      <c r="R90" s="16">
        <v>83</v>
      </c>
      <c r="S90" s="16">
        <v>0</v>
      </c>
      <c r="T90" s="16">
        <f t="shared" si="128"/>
        <v>10</v>
      </c>
      <c r="U90" s="16">
        <f t="shared" si="129"/>
        <v>123.94</v>
      </c>
      <c r="V90" s="16">
        <f t="shared" si="130"/>
        <v>10</v>
      </c>
    </row>
    <row r="91" s="1" customFormat="1" spans="1:22">
      <c r="A91" s="9" t="s">
        <v>105</v>
      </c>
      <c r="B91" s="9">
        <f t="shared" si="118"/>
        <v>153.23</v>
      </c>
      <c r="C91" s="9">
        <f t="shared" si="119"/>
        <v>679</v>
      </c>
      <c r="D91" s="10">
        <v>296</v>
      </c>
      <c r="E91" s="10">
        <v>383</v>
      </c>
      <c r="F91" s="9">
        <f t="shared" si="120"/>
        <v>648</v>
      </c>
      <c r="G91" s="10">
        <v>326</v>
      </c>
      <c r="H91" s="10">
        <v>322</v>
      </c>
      <c r="I91" s="9">
        <v>8</v>
      </c>
      <c r="J91" s="9">
        <f t="shared" si="121"/>
        <v>153.23</v>
      </c>
      <c r="K91" s="9">
        <f t="shared" si="122"/>
        <v>122.58</v>
      </c>
      <c r="L91" s="9">
        <f t="shared" si="123"/>
        <v>30.65</v>
      </c>
      <c r="M91" s="16">
        <f t="shared" si="124"/>
        <v>122.58</v>
      </c>
      <c r="N91" s="16">
        <v>168.79</v>
      </c>
      <c r="O91" s="16">
        <f t="shared" si="125"/>
        <v>46.21</v>
      </c>
      <c r="P91" s="16">
        <f t="shared" si="126"/>
        <v>122.03</v>
      </c>
      <c r="Q91" s="16">
        <f t="shared" si="127"/>
        <v>75.82</v>
      </c>
      <c r="R91" s="16">
        <v>71</v>
      </c>
      <c r="S91" s="16">
        <f>Q91-R91</f>
        <v>4.82000000000001</v>
      </c>
      <c r="T91" s="16"/>
      <c r="U91" s="16">
        <f t="shared" si="129"/>
        <v>122.21</v>
      </c>
      <c r="V91" s="16">
        <f>ROUNDUP(S91+T91,0)</f>
        <v>5</v>
      </c>
    </row>
    <row r="92" s="1" customFormat="1" spans="1:22">
      <c r="A92" s="9" t="s">
        <v>106</v>
      </c>
      <c r="B92" s="9">
        <f t="shared" si="118"/>
        <v>108.56</v>
      </c>
      <c r="C92" s="9">
        <f t="shared" si="119"/>
        <v>448</v>
      </c>
      <c r="D92" s="10">
        <v>291</v>
      </c>
      <c r="E92" s="10">
        <v>157</v>
      </c>
      <c r="F92" s="9">
        <f t="shared" si="120"/>
        <v>394</v>
      </c>
      <c r="G92" s="10">
        <v>278</v>
      </c>
      <c r="H92" s="10">
        <v>116</v>
      </c>
      <c r="I92" s="9">
        <v>8</v>
      </c>
      <c r="J92" s="9">
        <f t="shared" si="121"/>
        <v>108.56</v>
      </c>
      <c r="K92" s="9">
        <f t="shared" si="122"/>
        <v>86.85</v>
      </c>
      <c r="L92" s="9">
        <f t="shared" si="123"/>
        <v>21.71</v>
      </c>
      <c r="M92" s="16">
        <f t="shared" si="124"/>
        <v>86.85</v>
      </c>
      <c r="N92" s="16">
        <v>214.21</v>
      </c>
      <c r="O92" s="16">
        <f t="shared" si="125"/>
        <v>127.36</v>
      </c>
      <c r="P92" s="16">
        <f t="shared" si="126"/>
        <v>82.5</v>
      </c>
      <c r="Q92" s="16">
        <f t="shared" si="127"/>
        <v>-44.86</v>
      </c>
      <c r="R92" s="16">
        <v>51</v>
      </c>
      <c r="S92" s="16">
        <v>0</v>
      </c>
      <c r="T92" s="16">
        <f t="shared" ref="T92:T96" si="131">ROUND(M92/3058*270,0)</f>
        <v>8</v>
      </c>
      <c r="U92" s="16">
        <f t="shared" si="129"/>
        <v>186.36</v>
      </c>
      <c r="V92" s="16">
        <f t="shared" ref="V92:V96" si="132">ROUND(S92+T92,0)</f>
        <v>8</v>
      </c>
    </row>
    <row r="93" s="1" customFormat="1" spans="1:22">
      <c r="A93" s="9" t="s">
        <v>107</v>
      </c>
      <c r="B93" s="9">
        <f t="shared" si="118"/>
        <v>95.78</v>
      </c>
      <c r="C93" s="9">
        <f t="shared" si="119"/>
        <v>390</v>
      </c>
      <c r="D93" s="10">
        <v>212</v>
      </c>
      <c r="E93" s="10">
        <v>178</v>
      </c>
      <c r="F93" s="9">
        <f t="shared" si="120"/>
        <v>395</v>
      </c>
      <c r="G93" s="10">
        <v>235</v>
      </c>
      <c r="H93" s="10">
        <v>160</v>
      </c>
      <c r="I93" s="9">
        <v>8</v>
      </c>
      <c r="J93" s="9">
        <f t="shared" si="121"/>
        <v>95.78</v>
      </c>
      <c r="K93" s="9">
        <f t="shared" si="122"/>
        <v>76.62</v>
      </c>
      <c r="L93" s="9">
        <f t="shared" si="123"/>
        <v>19.16</v>
      </c>
      <c r="M93" s="16">
        <f t="shared" si="124"/>
        <v>76.62</v>
      </c>
      <c r="N93" s="16">
        <v>154.45</v>
      </c>
      <c r="O93" s="16">
        <f t="shared" si="125"/>
        <v>77.83</v>
      </c>
      <c r="P93" s="16">
        <f t="shared" si="126"/>
        <v>78.16</v>
      </c>
      <c r="Q93" s="16">
        <f t="shared" si="127"/>
        <v>0.330000000000013</v>
      </c>
      <c r="R93" s="16">
        <v>43</v>
      </c>
      <c r="S93" s="16">
        <v>0</v>
      </c>
      <c r="T93" s="16">
        <f t="shared" si="131"/>
        <v>7</v>
      </c>
      <c r="U93" s="16">
        <f t="shared" si="129"/>
        <v>127.83</v>
      </c>
      <c r="V93" s="16">
        <f t="shared" si="132"/>
        <v>7</v>
      </c>
    </row>
    <row r="94" s="1" customFormat="1" spans="1:22">
      <c r="A94" s="9" t="s">
        <v>108</v>
      </c>
      <c r="B94" s="9">
        <f t="shared" si="118"/>
        <v>77.71</v>
      </c>
      <c r="C94" s="9">
        <f t="shared" si="119"/>
        <v>331</v>
      </c>
      <c r="D94" s="10">
        <v>158</v>
      </c>
      <c r="E94" s="10">
        <v>173</v>
      </c>
      <c r="F94" s="9">
        <f t="shared" si="120"/>
        <v>324</v>
      </c>
      <c r="G94" s="10">
        <v>181</v>
      </c>
      <c r="H94" s="10">
        <v>143</v>
      </c>
      <c r="I94" s="9">
        <v>8</v>
      </c>
      <c r="J94" s="9">
        <f t="shared" si="121"/>
        <v>77.71</v>
      </c>
      <c r="K94" s="9">
        <f t="shared" si="122"/>
        <v>62.17</v>
      </c>
      <c r="L94" s="9">
        <f t="shared" si="123"/>
        <v>15.54</v>
      </c>
      <c r="M94" s="16">
        <f t="shared" si="124"/>
        <v>62.17</v>
      </c>
      <c r="N94" s="16">
        <v>101.53</v>
      </c>
      <c r="O94" s="16">
        <f t="shared" si="125"/>
        <v>39.36</v>
      </c>
      <c r="P94" s="16">
        <f t="shared" si="126"/>
        <v>62.89</v>
      </c>
      <c r="Q94" s="16">
        <f t="shared" si="127"/>
        <v>23.53</v>
      </c>
      <c r="R94" s="16">
        <v>19</v>
      </c>
      <c r="S94" s="16">
        <f t="shared" ref="S94:S102" si="133">Q94-R94</f>
        <v>4.53</v>
      </c>
      <c r="T94" s="16"/>
      <c r="U94" s="16">
        <f t="shared" si="129"/>
        <v>63.36</v>
      </c>
      <c r="V94" s="16">
        <f t="shared" ref="V94:V102" si="134">ROUNDUP(S94+T94,0)</f>
        <v>5</v>
      </c>
    </row>
    <row r="95" s="1" customFormat="1" spans="1:22">
      <c r="A95" s="11" t="s">
        <v>109</v>
      </c>
      <c r="B95" s="11">
        <f t="shared" ref="B95:H95" si="135">SUM(B96:B105)</f>
        <v>1303.97</v>
      </c>
      <c r="C95" s="11">
        <f t="shared" si="135"/>
        <v>5869</v>
      </c>
      <c r="D95" s="11">
        <f t="shared" si="135"/>
        <v>2369</v>
      </c>
      <c r="E95" s="11">
        <f t="shared" si="135"/>
        <v>3500</v>
      </c>
      <c r="F95" s="11">
        <f t="shared" si="135"/>
        <v>5735</v>
      </c>
      <c r="G95" s="11">
        <f t="shared" si="135"/>
        <v>2517</v>
      </c>
      <c r="H95" s="11">
        <f t="shared" si="135"/>
        <v>3218</v>
      </c>
      <c r="I95" s="11"/>
      <c r="J95" s="11">
        <f t="shared" ref="J95:P95" si="136">SUM(J96:J105)</f>
        <v>1303.97</v>
      </c>
      <c r="K95" s="11">
        <f t="shared" si="136"/>
        <v>1000.12</v>
      </c>
      <c r="L95" s="11">
        <f t="shared" si="136"/>
        <v>303.85</v>
      </c>
      <c r="M95" s="11">
        <f t="shared" si="136"/>
        <v>1000.12</v>
      </c>
      <c r="N95" s="11">
        <f t="shared" si="136"/>
        <v>1281.83</v>
      </c>
      <c r="O95" s="11">
        <f t="shared" si="136"/>
        <v>281.71</v>
      </c>
      <c r="P95" s="11">
        <f t="shared" si="136"/>
        <v>1000.73</v>
      </c>
      <c r="Q95" s="16"/>
      <c r="R95" s="11">
        <f t="shared" ref="R95:V95" si="137">SUM(R96:R105)</f>
        <v>675</v>
      </c>
      <c r="S95" s="16"/>
      <c r="T95" s="11">
        <f t="shared" si="137"/>
        <v>27</v>
      </c>
      <c r="U95" s="11">
        <f t="shared" si="137"/>
        <v>1066.71</v>
      </c>
      <c r="V95" s="11">
        <f t="shared" si="137"/>
        <v>110</v>
      </c>
    </row>
    <row r="96" s="1" customFormat="1" spans="1:22">
      <c r="A96" s="9" t="s">
        <v>110</v>
      </c>
      <c r="B96" s="9">
        <f t="shared" ref="B96:B106" si="138">ROUND((D96+G96)*0.15+(E96+H96)*0.085,2)</f>
        <v>215.28</v>
      </c>
      <c r="C96" s="9">
        <f t="shared" ref="C96:C106" si="139">D96+E96</f>
        <v>1199</v>
      </c>
      <c r="D96" s="10">
        <v>167</v>
      </c>
      <c r="E96" s="10">
        <v>1032</v>
      </c>
      <c r="F96" s="9">
        <f t="shared" ref="F96:F106" si="140">G96+H96</f>
        <v>1079</v>
      </c>
      <c r="G96" s="10">
        <v>166</v>
      </c>
      <c r="H96" s="10">
        <v>913</v>
      </c>
      <c r="I96" s="9">
        <v>6</v>
      </c>
      <c r="J96" s="9">
        <f t="shared" ref="J96:J106" si="141">B96</f>
        <v>215.28</v>
      </c>
      <c r="K96" s="9">
        <f t="shared" ref="K96:K106" si="142">ROUND(J96*I96/10,2)</f>
        <v>129.17</v>
      </c>
      <c r="L96" s="9">
        <f t="shared" ref="L96:L106" si="143">J96-K96</f>
        <v>86.11</v>
      </c>
      <c r="M96" s="16">
        <f t="shared" ref="M96:M106" si="144">K96</f>
        <v>129.17</v>
      </c>
      <c r="N96" s="16">
        <v>155.01</v>
      </c>
      <c r="O96" s="16">
        <f t="shared" ref="O96:O106" si="145">N96-M96</f>
        <v>25.84</v>
      </c>
      <c r="P96" s="16">
        <f t="shared" ref="P96:P106" si="146">ROUND((G96*3000+H96*1700)/10000*I96/10,2)</f>
        <v>123.01</v>
      </c>
      <c r="Q96" s="16">
        <f t="shared" ref="Q96:Q106" si="147">P96-O96</f>
        <v>97.17</v>
      </c>
      <c r="R96" s="16">
        <v>102</v>
      </c>
      <c r="S96" s="16">
        <v>0</v>
      </c>
      <c r="T96" s="16">
        <f t="shared" si="131"/>
        <v>11</v>
      </c>
      <c r="U96" s="16">
        <f t="shared" ref="U96:U106" si="148">O96+R96+V96</f>
        <v>138.84</v>
      </c>
      <c r="V96" s="16">
        <f t="shared" si="132"/>
        <v>11</v>
      </c>
    </row>
    <row r="97" s="1" customFormat="1" spans="1:22">
      <c r="A97" s="9" t="s">
        <v>111</v>
      </c>
      <c r="B97" s="9">
        <f t="shared" si="138"/>
        <v>84.65</v>
      </c>
      <c r="C97" s="9">
        <f t="shared" si="139"/>
        <v>379</v>
      </c>
      <c r="D97" s="10">
        <v>131</v>
      </c>
      <c r="E97" s="10">
        <v>248</v>
      </c>
      <c r="F97" s="9">
        <f t="shared" si="140"/>
        <v>392</v>
      </c>
      <c r="G97" s="10">
        <v>163</v>
      </c>
      <c r="H97" s="10">
        <v>229</v>
      </c>
      <c r="I97" s="9">
        <v>8</v>
      </c>
      <c r="J97" s="9">
        <f t="shared" si="141"/>
        <v>84.65</v>
      </c>
      <c r="K97" s="9">
        <f t="shared" si="142"/>
        <v>67.72</v>
      </c>
      <c r="L97" s="9">
        <f t="shared" si="143"/>
        <v>16.93</v>
      </c>
      <c r="M97" s="16">
        <f t="shared" si="144"/>
        <v>67.72</v>
      </c>
      <c r="N97" s="16">
        <v>68.51</v>
      </c>
      <c r="O97" s="16">
        <f t="shared" si="145"/>
        <v>0.790000000000006</v>
      </c>
      <c r="P97" s="16">
        <f t="shared" si="146"/>
        <v>70.26</v>
      </c>
      <c r="Q97" s="16">
        <f t="shared" si="147"/>
        <v>69.47</v>
      </c>
      <c r="R97" s="16">
        <v>51</v>
      </c>
      <c r="S97" s="16">
        <f t="shared" si="133"/>
        <v>18.47</v>
      </c>
      <c r="T97" s="16"/>
      <c r="U97" s="16">
        <f t="shared" si="148"/>
        <v>70.79</v>
      </c>
      <c r="V97" s="16">
        <f t="shared" si="134"/>
        <v>19</v>
      </c>
    </row>
    <row r="98" s="1" customFormat="1" spans="1:22">
      <c r="A98" s="9" t="s">
        <v>112</v>
      </c>
      <c r="B98" s="9">
        <f t="shared" si="138"/>
        <v>173.34</v>
      </c>
      <c r="C98" s="9">
        <f t="shared" si="139"/>
        <v>813</v>
      </c>
      <c r="D98" s="10">
        <v>286</v>
      </c>
      <c r="E98" s="10">
        <v>527</v>
      </c>
      <c r="F98" s="9">
        <f t="shared" si="140"/>
        <v>759</v>
      </c>
      <c r="G98" s="10">
        <v>325</v>
      </c>
      <c r="H98" s="10">
        <v>434</v>
      </c>
      <c r="I98" s="9">
        <v>8</v>
      </c>
      <c r="J98" s="9">
        <f t="shared" si="141"/>
        <v>173.34</v>
      </c>
      <c r="K98" s="9">
        <f t="shared" si="142"/>
        <v>138.67</v>
      </c>
      <c r="L98" s="9">
        <f t="shared" si="143"/>
        <v>34.67</v>
      </c>
      <c r="M98" s="16">
        <f t="shared" si="144"/>
        <v>138.67</v>
      </c>
      <c r="N98" s="16">
        <v>163.47</v>
      </c>
      <c r="O98" s="16">
        <f t="shared" si="145"/>
        <v>24.8</v>
      </c>
      <c r="P98" s="16">
        <f t="shared" si="146"/>
        <v>137.02</v>
      </c>
      <c r="Q98" s="16">
        <f t="shared" si="147"/>
        <v>112.22</v>
      </c>
      <c r="R98" s="16">
        <v>109</v>
      </c>
      <c r="S98" s="16">
        <f t="shared" si="133"/>
        <v>3.22</v>
      </c>
      <c r="T98" s="16"/>
      <c r="U98" s="16">
        <f t="shared" si="148"/>
        <v>137.8</v>
      </c>
      <c r="V98" s="16">
        <f t="shared" si="134"/>
        <v>4</v>
      </c>
    </row>
    <row r="99" s="1" customFormat="1" spans="1:22">
      <c r="A99" s="9" t="s">
        <v>113</v>
      </c>
      <c r="B99" s="9">
        <f t="shared" si="138"/>
        <v>106.69</v>
      </c>
      <c r="C99" s="9">
        <f t="shared" si="139"/>
        <v>474</v>
      </c>
      <c r="D99" s="10">
        <v>158</v>
      </c>
      <c r="E99" s="10">
        <v>316</v>
      </c>
      <c r="F99" s="9">
        <f t="shared" si="140"/>
        <v>528</v>
      </c>
      <c r="G99" s="10">
        <v>173</v>
      </c>
      <c r="H99" s="10">
        <v>355</v>
      </c>
      <c r="I99" s="9">
        <v>8</v>
      </c>
      <c r="J99" s="9">
        <f t="shared" si="141"/>
        <v>106.69</v>
      </c>
      <c r="K99" s="9">
        <f t="shared" si="142"/>
        <v>85.35</v>
      </c>
      <c r="L99" s="9">
        <f t="shared" si="143"/>
        <v>21.34</v>
      </c>
      <c r="M99" s="16">
        <f t="shared" si="144"/>
        <v>85.35</v>
      </c>
      <c r="N99" s="16">
        <v>99.51</v>
      </c>
      <c r="O99" s="16">
        <f t="shared" si="145"/>
        <v>14.16</v>
      </c>
      <c r="P99" s="16">
        <f t="shared" si="146"/>
        <v>89.8</v>
      </c>
      <c r="Q99" s="16">
        <f t="shared" si="147"/>
        <v>75.64</v>
      </c>
      <c r="R99" s="16">
        <v>55</v>
      </c>
      <c r="S99" s="16">
        <f t="shared" si="133"/>
        <v>20.64</v>
      </c>
      <c r="T99" s="16"/>
      <c r="U99" s="16">
        <f t="shared" si="148"/>
        <v>90.16</v>
      </c>
      <c r="V99" s="16">
        <f t="shared" si="134"/>
        <v>21</v>
      </c>
    </row>
    <row r="100" s="1" customFormat="1" spans="1:22">
      <c r="A100" s="9" t="s">
        <v>114</v>
      </c>
      <c r="B100" s="9">
        <f t="shared" si="138"/>
        <v>62.45</v>
      </c>
      <c r="C100" s="9">
        <f t="shared" si="139"/>
        <v>224</v>
      </c>
      <c r="D100" s="10">
        <v>168</v>
      </c>
      <c r="E100" s="10">
        <v>56</v>
      </c>
      <c r="F100" s="9">
        <f t="shared" si="140"/>
        <v>256</v>
      </c>
      <c r="G100" s="10">
        <v>165</v>
      </c>
      <c r="H100" s="10">
        <v>91</v>
      </c>
      <c r="I100" s="9">
        <v>8</v>
      </c>
      <c r="J100" s="9">
        <f t="shared" si="141"/>
        <v>62.45</v>
      </c>
      <c r="K100" s="9">
        <f t="shared" si="142"/>
        <v>49.96</v>
      </c>
      <c r="L100" s="9">
        <f t="shared" si="143"/>
        <v>12.49</v>
      </c>
      <c r="M100" s="16">
        <f t="shared" si="144"/>
        <v>49.96</v>
      </c>
      <c r="N100" s="16">
        <v>78.82</v>
      </c>
      <c r="O100" s="16">
        <f t="shared" si="145"/>
        <v>28.86</v>
      </c>
      <c r="P100" s="16">
        <f t="shared" si="146"/>
        <v>51.98</v>
      </c>
      <c r="Q100" s="16">
        <f t="shared" si="147"/>
        <v>23.12</v>
      </c>
      <c r="R100" s="16">
        <v>17</v>
      </c>
      <c r="S100" s="16">
        <f t="shared" si="133"/>
        <v>6.12</v>
      </c>
      <c r="T100" s="16"/>
      <c r="U100" s="16">
        <f t="shared" si="148"/>
        <v>52.86</v>
      </c>
      <c r="V100" s="16">
        <f t="shared" si="134"/>
        <v>7</v>
      </c>
    </row>
    <row r="101" s="1" customFormat="1" spans="1:22">
      <c r="A101" s="9" t="s">
        <v>115</v>
      </c>
      <c r="B101" s="9">
        <f t="shared" si="138"/>
        <v>139.74</v>
      </c>
      <c r="C101" s="9">
        <f t="shared" si="139"/>
        <v>498</v>
      </c>
      <c r="D101" s="10">
        <v>401</v>
      </c>
      <c r="E101" s="10">
        <v>97</v>
      </c>
      <c r="F101" s="9">
        <f t="shared" si="140"/>
        <v>525</v>
      </c>
      <c r="G101" s="10">
        <v>411</v>
      </c>
      <c r="H101" s="10">
        <v>114</v>
      </c>
      <c r="I101" s="9">
        <v>8</v>
      </c>
      <c r="J101" s="9">
        <f t="shared" si="141"/>
        <v>139.74</v>
      </c>
      <c r="K101" s="9">
        <f t="shared" si="142"/>
        <v>111.79</v>
      </c>
      <c r="L101" s="9">
        <f t="shared" si="143"/>
        <v>27.95</v>
      </c>
      <c r="M101" s="16">
        <f t="shared" si="144"/>
        <v>111.79</v>
      </c>
      <c r="N101" s="16">
        <v>108</v>
      </c>
      <c r="O101" s="16">
        <f t="shared" si="145"/>
        <v>-3.79000000000001</v>
      </c>
      <c r="P101" s="16">
        <f t="shared" si="146"/>
        <v>114.14</v>
      </c>
      <c r="Q101" s="16">
        <f t="shared" si="147"/>
        <v>117.93</v>
      </c>
      <c r="R101" s="16">
        <v>107</v>
      </c>
      <c r="S101" s="16">
        <f t="shared" si="133"/>
        <v>10.93</v>
      </c>
      <c r="T101" s="16"/>
      <c r="U101" s="16">
        <f t="shared" si="148"/>
        <v>114.21</v>
      </c>
      <c r="V101" s="16">
        <f t="shared" si="134"/>
        <v>11</v>
      </c>
    </row>
    <row r="102" s="1" customFormat="1" spans="1:22">
      <c r="A102" s="9" t="s">
        <v>116</v>
      </c>
      <c r="B102" s="9">
        <f t="shared" si="138"/>
        <v>71.4</v>
      </c>
      <c r="C102" s="9">
        <f t="shared" si="139"/>
        <v>283</v>
      </c>
      <c r="D102" s="10">
        <v>189</v>
      </c>
      <c r="E102" s="10">
        <v>94</v>
      </c>
      <c r="F102" s="9">
        <f t="shared" si="140"/>
        <v>261</v>
      </c>
      <c r="G102" s="10">
        <v>198</v>
      </c>
      <c r="H102" s="10">
        <v>63</v>
      </c>
      <c r="I102" s="9">
        <v>8</v>
      </c>
      <c r="J102" s="9">
        <f t="shared" si="141"/>
        <v>71.4</v>
      </c>
      <c r="K102" s="9">
        <f t="shared" si="142"/>
        <v>57.12</v>
      </c>
      <c r="L102" s="9">
        <f t="shared" si="143"/>
        <v>14.28</v>
      </c>
      <c r="M102" s="16">
        <f t="shared" si="144"/>
        <v>57.12</v>
      </c>
      <c r="N102" s="16">
        <v>80.27</v>
      </c>
      <c r="O102" s="16">
        <f t="shared" si="145"/>
        <v>23.15</v>
      </c>
      <c r="P102" s="16">
        <f t="shared" si="146"/>
        <v>56.09</v>
      </c>
      <c r="Q102" s="16">
        <f t="shared" si="147"/>
        <v>32.94</v>
      </c>
      <c r="R102" s="16">
        <v>24</v>
      </c>
      <c r="S102" s="16">
        <f t="shared" si="133"/>
        <v>8.94</v>
      </c>
      <c r="T102" s="16"/>
      <c r="U102" s="16">
        <f t="shared" si="148"/>
        <v>56.15</v>
      </c>
      <c r="V102" s="16">
        <f t="shared" si="134"/>
        <v>9</v>
      </c>
    </row>
    <row r="103" s="1" customFormat="1" spans="1:22">
      <c r="A103" s="9" t="s">
        <v>117</v>
      </c>
      <c r="B103" s="9">
        <f t="shared" si="138"/>
        <v>49.76</v>
      </c>
      <c r="C103" s="9">
        <f t="shared" si="139"/>
        <v>190</v>
      </c>
      <c r="D103" s="10">
        <v>111</v>
      </c>
      <c r="E103" s="10">
        <v>79</v>
      </c>
      <c r="F103" s="9">
        <f t="shared" si="140"/>
        <v>218</v>
      </c>
      <c r="G103" s="10">
        <v>121</v>
      </c>
      <c r="H103" s="10">
        <v>97</v>
      </c>
      <c r="I103" s="9">
        <v>8</v>
      </c>
      <c r="J103" s="9">
        <f t="shared" si="141"/>
        <v>49.76</v>
      </c>
      <c r="K103" s="9">
        <f t="shared" si="142"/>
        <v>39.81</v>
      </c>
      <c r="L103" s="9">
        <f t="shared" si="143"/>
        <v>9.95</v>
      </c>
      <c r="M103" s="16">
        <f t="shared" si="144"/>
        <v>39.81</v>
      </c>
      <c r="N103" s="16">
        <v>84.79</v>
      </c>
      <c r="O103" s="16">
        <f t="shared" si="145"/>
        <v>44.98</v>
      </c>
      <c r="P103" s="16">
        <f t="shared" si="146"/>
        <v>42.23</v>
      </c>
      <c r="Q103" s="16">
        <f t="shared" si="147"/>
        <v>-2.75000000000001</v>
      </c>
      <c r="R103" s="16">
        <v>21</v>
      </c>
      <c r="S103" s="16">
        <v>0</v>
      </c>
      <c r="T103" s="16">
        <f t="shared" ref="T103:T106" si="149">ROUND(M103/3058*270,0)</f>
        <v>4</v>
      </c>
      <c r="U103" s="16">
        <f t="shared" si="148"/>
        <v>69.98</v>
      </c>
      <c r="V103" s="16">
        <f t="shared" ref="V103:V106" si="150">ROUND(S103+T103,0)</f>
        <v>4</v>
      </c>
    </row>
    <row r="104" s="1" customFormat="1" spans="1:22">
      <c r="A104" s="9" t="s">
        <v>118</v>
      </c>
      <c r="B104" s="9">
        <f t="shared" si="138"/>
        <v>234.31</v>
      </c>
      <c r="C104" s="9">
        <f t="shared" si="139"/>
        <v>996</v>
      </c>
      <c r="D104" s="10">
        <v>509</v>
      </c>
      <c r="E104" s="10">
        <v>487</v>
      </c>
      <c r="F104" s="9">
        <f t="shared" si="140"/>
        <v>953</v>
      </c>
      <c r="G104" s="10">
        <v>547</v>
      </c>
      <c r="H104" s="10">
        <v>406</v>
      </c>
      <c r="I104" s="9">
        <v>8</v>
      </c>
      <c r="J104" s="9">
        <f t="shared" si="141"/>
        <v>234.31</v>
      </c>
      <c r="K104" s="9">
        <f t="shared" si="142"/>
        <v>187.45</v>
      </c>
      <c r="L104" s="9">
        <f t="shared" si="143"/>
        <v>46.86</v>
      </c>
      <c r="M104" s="16">
        <f t="shared" si="144"/>
        <v>187.45</v>
      </c>
      <c r="N104" s="16">
        <v>243.56</v>
      </c>
      <c r="O104" s="16">
        <f t="shared" si="145"/>
        <v>56.11</v>
      </c>
      <c r="P104" s="16">
        <f t="shared" si="146"/>
        <v>186.5</v>
      </c>
      <c r="Q104" s="16">
        <f t="shared" si="147"/>
        <v>130.39</v>
      </c>
      <c r="R104" s="16">
        <v>119</v>
      </c>
      <c r="S104" s="16">
        <f>Q104-R104</f>
        <v>11.39</v>
      </c>
      <c r="T104" s="16"/>
      <c r="U104" s="16">
        <f t="shared" si="148"/>
        <v>187.11</v>
      </c>
      <c r="V104" s="16">
        <f>ROUNDUP(S104+T104,0)</f>
        <v>12</v>
      </c>
    </row>
    <row r="105" s="1" customFormat="1" spans="1:22">
      <c r="A105" s="9" t="s">
        <v>119</v>
      </c>
      <c r="B105" s="9">
        <f t="shared" si="138"/>
        <v>166.35</v>
      </c>
      <c r="C105" s="9">
        <f t="shared" si="139"/>
        <v>813</v>
      </c>
      <c r="D105" s="10">
        <v>249</v>
      </c>
      <c r="E105" s="10">
        <v>564</v>
      </c>
      <c r="F105" s="9">
        <f t="shared" si="140"/>
        <v>764</v>
      </c>
      <c r="G105" s="10">
        <v>248</v>
      </c>
      <c r="H105" s="10">
        <v>516</v>
      </c>
      <c r="I105" s="9">
        <v>8</v>
      </c>
      <c r="J105" s="9">
        <f t="shared" si="141"/>
        <v>166.35</v>
      </c>
      <c r="K105" s="9">
        <f t="shared" si="142"/>
        <v>133.08</v>
      </c>
      <c r="L105" s="9">
        <f t="shared" si="143"/>
        <v>33.27</v>
      </c>
      <c r="M105" s="16">
        <f t="shared" si="144"/>
        <v>133.08</v>
      </c>
      <c r="N105" s="16">
        <v>199.89</v>
      </c>
      <c r="O105" s="16">
        <f t="shared" si="145"/>
        <v>66.81</v>
      </c>
      <c r="P105" s="16">
        <f t="shared" si="146"/>
        <v>129.7</v>
      </c>
      <c r="Q105" s="16">
        <f t="shared" si="147"/>
        <v>62.89</v>
      </c>
      <c r="R105" s="16">
        <v>70</v>
      </c>
      <c r="S105" s="16">
        <v>0</v>
      </c>
      <c r="T105" s="16">
        <f t="shared" si="149"/>
        <v>12</v>
      </c>
      <c r="U105" s="16">
        <f t="shared" si="148"/>
        <v>148.81</v>
      </c>
      <c r="V105" s="16">
        <f t="shared" si="150"/>
        <v>12</v>
      </c>
    </row>
    <row r="106" s="1" customFormat="1" spans="1:22">
      <c r="A106" s="11" t="s">
        <v>120</v>
      </c>
      <c r="B106" s="11">
        <f t="shared" si="138"/>
        <v>88.79</v>
      </c>
      <c r="C106" s="11">
        <f t="shared" si="139"/>
        <v>395</v>
      </c>
      <c r="D106" s="19">
        <v>193</v>
      </c>
      <c r="E106" s="19">
        <v>202</v>
      </c>
      <c r="F106" s="11">
        <f t="shared" si="140"/>
        <v>362</v>
      </c>
      <c r="G106" s="11">
        <v>183</v>
      </c>
      <c r="H106" s="11">
        <v>179</v>
      </c>
      <c r="I106" s="11">
        <v>8</v>
      </c>
      <c r="J106" s="11">
        <f t="shared" si="141"/>
        <v>88.79</v>
      </c>
      <c r="K106" s="11">
        <f t="shared" si="142"/>
        <v>71.03</v>
      </c>
      <c r="L106" s="11">
        <f t="shared" si="143"/>
        <v>17.76</v>
      </c>
      <c r="M106" s="11">
        <f t="shared" si="144"/>
        <v>71.03</v>
      </c>
      <c r="N106" s="11">
        <v>221.96</v>
      </c>
      <c r="O106" s="11">
        <f t="shared" si="145"/>
        <v>150.93</v>
      </c>
      <c r="P106" s="11">
        <f t="shared" si="146"/>
        <v>68.26</v>
      </c>
      <c r="Q106" s="16">
        <f t="shared" si="147"/>
        <v>-82.67</v>
      </c>
      <c r="R106" s="11">
        <v>38</v>
      </c>
      <c r="S106" s="16">
        <v>0</v>
      </c>
      <c r="T106" s="16">
        <f t="shared" si="149"/>
        <v>6</v>
      </c>
      <c r="U106" s="11">
        <f t="shared" si="148"/>
        <v>194.93</v>
      </c>
      <c r="V106" s="11">
        <f t="shared" si="150"/>
        <v>6</v>
      </c>
    </row>
  </sheetData>
  <mergeCells count="11">
    <mergeCell ref="A1:V1"/>
    <mergeCell ref="A2:L2"/>
    <mergeCell ref="C3:E3"/>
    <mergeCell ref="F3:H3"/>
    <mergeCell ref="J3:L3"/>
    <mergeCell ref="M3:O3"/>
    <mergeCell ref="P3:U3"/>
    <mergeCell ref="A3:A4"/>
    <mergeCell ref="B3:B4"/>
    <mergeCell ref="I3:I4"/>
    <mergeCell ref="V3:V4"/>
  </mergeCells>
  <pageMargins left="0.236111111111111" right="0.156944444444444" top="0.432638888888889" bottom="0.354166666666667" header="0.236111111111111" footer="0.196527777777778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过渡表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陈锋</cp:lastModifiedBy>
  <dcterms:created xsi:type="dcterms:W3CDTF">2020-12-11T11:02:00Z</dcterms:created>
  <dcterms:modified xsi:type="dcterms:W3CDTF">2024-06-05T09:52:55Z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35EBE5072635414D9F99960D9189DC60</vt:lpwstr>
  </property>
</Properties>
</file>